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0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H3" i="1"/>
  <c r="N3" i="1"/>
  <c r="H4" i="1"/>
  <c r="N4" i="1"/>
  <c r="H5" i="1"/>
  <c r="N5" i="1"/>
  <c r="H6" i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H40" i="1"/>
  <c r="N40" i="1"/>
  <c r="H41" i="1"/>
  <c r="N41" i="1"/>
  <c r="C42" i="1"/>
  <c r="H42" i="1"/>
  <c r="N42" i="1"/>
  <c r="C43" i="1"/>
  <c r="H43" i="1"/>
  <c r="N43" i="1"/>
  <c r="C44" i="1"/>
  <c r="H44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G60" i="1"/>
  <c r="H60" i="1"/>
  <c r="N60" i="1"/>
  <c r="G61" i="1"/>
  <c r="H61" i="1"/>
  <c r="N61" i="1"/>
  <c r="G62" i="1"/>
  <c r="H62" i="1"/>
  <c r="N62" i="1"/>
  <c r="H63" i="1"/>
  <c r="N63" i="1"/>
  <c r="H64" i="1"/>
  <c r="N64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0" i="1"/>
  <c r="N80" i="1"/>
  <c r="H81" i="1"/>
  <c r="N81" i="1"/>
  <c r="C82" i="1"/>
  <c r="H82" i="1"/>
  <c r="N82" i="1"/>
  <c r="C83" i="1"/>
  <c r="H83" i="1"/>
  <c r="N83" i="1"/>
  <c r="C84" i="1"/>
  <c r="H84" i="1"/>
  <c r="N84" i="1"/>
  <c r="H85" i="1"/>
  <c r="N85" i="1"/>
  <c r="H86" i="1"/>
  <c r="N86" i="1"/>
  <c r="H87" i="1"/>
  <c r="N87" i="1"/>
  <c r="C88" i="1"/>
  <c r="H88" i="1"/>
  <c r="N88" i="1"/>
  <c r="C89" i="1"/>
  <c r="H89" i="1"/>
  <c r="N89" i="1"/>
  <c r="C90" i="1"/>
  <c r="H90" i="1"/>
  <c r="N90" i="1"/>
  <c r="C91" i="1"/>
  <c r="H91" i="1"/>
  <c r="N91" i="1"/>
  <c r="C92" i="1"/>
  <c r="N92" i="1"/>
  <c r="C93" i="1"/>
  <c r="N93" i="1"/>
  <c r="C94" i="1"/>
  <c r="N94" i="1"/>
  <c r="C95" i="1"/>
  <c r="N95" i="1"/>
  <c r="C96" i="1"/>
  <c r="H96" i="1"/>
  <c r="N96" i="1"/>
  <c r="C97" i="1"/>
  <c r="N97" i="1"/>
  <c r="C98" i="1"/>
  <c r="N98" i="1"/>
  <c r="C99" i="1"/>
  <c r="N99" i="1"/>
  <c r="C100" i="1"/>
  <c r="H100" i="1"/>
  <c r="N100" i="1"/>
  <c r="C101" i="1"/>
  <c r="H101" i="1"/>
  <c r="N101" i="1"/>
  <c r="C102" i="1"/>
  <c r="N102" i="1"/>
  <c r="C103" i="1"/>
  <c r="N103" i="1"/>
  <c r="C104" i="1"/>
  <c r="H104" i="1"/>
  <c r="N104" i="1"/>
  <c r="C105" i="1"/>
  <c r="H105" i="1"/>
  <c r="N105" i="1"/>
  <c r="C106" i="1"/>
  <c r="H106" i="1"/>
  <c r="N106" i="1"/>
  <c r="C107" i="1"/>
  <c r="N107" i="1"/>
  <c r="C108" i="1"/>
  <c r="H108" i="1"/>
  <c r="N108" i="1"/>
  <c r="C109" i="1"/>
  <c r="H109" i="1"/>
  <c r="N109" i="1"/>
  <c r="C110" i="1"/>
  <c r="H110" i="1"/>
  <c r="N110" i="1"/>
  <c r="C111" i="1"/>
  <c r="H111" i="1"/>
  <c r="N111" i="1"/>
  <c r="C112" i="1"/>
  <c r="H112" i="1"/>
  <c r="N112" i="1"/>
  <c r="C113" i="1"/>
  <c r="H113" i="1"/>
  <c r="N113" i="1"/>
  <c r="C114" i="1"/>
  <c r="H114" i="1"/>
  <c r="N114" i="1"/>
  <c r="C115" i="1"/>
  <c r="H115" i="1"/>
  <c r="N115" i="1"/>
  <c r="C116" i="1"/>
  <c r="H116" i="1"/>
  <c r="N116" i="1"/>
  <c r="C117" i="1"/>
  <c r="H117" i="1"/>
  <c r="N117" i="1"/>
  <c r="H118" i="1"/>
  <c r="N118" i="1"/>
  <c r="G119" i="1"/>
  <c r="H119" i="1"/>
  <c r="N119" i="1"/>
  <c r="H120" i="1"/>
  <c r="N120" i="1"/>
  <c r="H121" i="1"/>
  <c r="N121" i="1"/>
  <c r="H122" i="1"/>
  <c r="N122" i="1"/>
  <c r="H123" i="1"/>
  <c r="N123" i="1"/>
  <c r="H124" i="1"/>
  <c r="N124" i="1"/>
  <c r="H125" i="1"/>
  <c r="N125" i="1"/>
  <c r="H126" i="1"/>
  <c r="N126" i="1"/>
  <c r="H127" i="1"/>
  <c r="N127" i="1"/>
  <c r="H128" i="1"/>
  <c r="N128" i="1"/>
  <c r="H129" i="1"/>
  <c r="H130" i="1"/>
  <c r="N130" i="1"/>
  <c r="H131" i="1"/>
  <c r="N131" i="1"/>
  <c r="H132" i="1"/>
  <c r="N132" i="1"/>
  <c r="H133" i="1"/>
  <c r="N133" i="1"/>
  <c r="H134" i="1"/>
  <c r="N134" i="1"/>
  <c r="H135" i="1"/>
  <c r="N135" i="1"/>
  <c r="H136" i="1"/>
  <c r="N136" i="1"/>
  <c r="H137" i="1"/>
  <c r="N137" i="1"/>
  <c r="H138" i="1"/>
  <c r="N138" i="1"/>
  <c r="H139" i="1"/>
  <c r="N139" i="1"/>
  <c r="H140" i="1"/>
  <c r="N140" i="1"/>
  <c r="H141" i="1"/>
  <c r="N141" i="1"/>
  <c r="H142" i="1"/>
  <c r="N142" i="1"/>
  <c r="H143" i="1"/>
  <c r="N143" i="1"/>
  <c r="H144" i="1"/>
  <c r="N144" i="1"/>
  <c r="H145" i="1"/>
  <c r="N145" i="1"/>
  <c r="H146" i="1"/>
  <c r="N146" i="1"/>
  <c r="H147" i="1"/>
  <c r="N147" i="1"/>
  <c r="H148" i="1"/>
  <c r="N148" i="1"/>
  <c r="H149" i="1"/>
  <c r="N149" i="1"/>
  <c r="H150" i="1"/>
  <c r="N150" i="1"/>
  <c r="H151" i="1"/>
  <c r="N151" i="1"/>
  <c r="H152" i="1"/>
  <c r="N152" i="1"/>
  <c r="H153" i="1"/>
  <c r="N153" i="1"/>
  <c r="N154" i="1"/>
  <c r="H155" i="1"/>
  <c r="N155" i="1"/>
  <c r="H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H165" i="1"/>
  <c r="N165" i="1"/>
  <c r="H166" i="1"/>
  <c r="N166" i="1"/>
  <c r="H167" i="1"/>
  <c r="N167" i="1"/>
  <c r="H168" i="1"/>
  <c r="N168" i="1"/>
  <c r="H169" i="1"/>
  <c r="N169" i="1"/>
  <c r="H170" i="1"/>
  <c r="N170" i="1"/>
  <c r="H171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H181" i="1"/>
  <c r="N181" i="1"/>
  <c r="H182" i="1"/>
  <c r="N182" i="1"/>
  <c r="H183" i="1"/>
  <c r="N183" i="1"/>
  <c r="H184" i="1"/>
  <c r="N184" i="1"/>
  <c r="H185" i="1"/>
  <c r="N185" i="1"/>
  <c r="H186" i="1"/>
  <c r="N186" i="1"/>
  <c r="H187" i="1"/>
  <c r="N187" i="1"/>
  <c r="H188" i="1"/>
  <c r="N188" i="1"/>
  <c r="H189" i="1"/>
  <c r="N189" i="1"/>
  <c r="H190" i="1"/>
  <c r="N190" i="1"/>
  <c r="H191" i="1"/>
  <c r="N191" i="1"/>
  <c r="H192" i="1"/>
  <c r="N192" i="1"/>
  <c r="H193" i="1"/>
  <c r="N193" i="1"/>
  <c r="H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H202" i="1"/>
  <c r="N202" i="1"/>
  <c r="N203" i="1"/>
  <c r="N204" i="1"/>
  <c r="N205" i="1"/>
  <c r="N206" i="1"/>
  <c r="N207" i="1"/>
  <c r="H208" i="1"/>
  <c r="N208" i="1"/>
  <c r="N209" i="1"/>
  <c r="N210" i="1"/>
  <c r="N211" i="1"/>
  <c r="H212" i="1"/>
  <c r="N212" i="1"/>
  <c r="H213" i="1"/>
  <c r="N213" i="1"/>
  <c r="H214" i="1"/>
  <c r="N214" i="1"/>
  <c r="N215" i="1"/>
  <c r="H216" i="1"/>
  <c r="N216" i="1"/>
  <c r="H217" i="1"/>
  <c r="N217" i="1"/>
  <c r="H218" i="1"/>
  <c r="N218" i="1"/>
  <c r="H219" i="1"/>
  <c r="N219" i="1"/>
  <c r="H220" i="1"/>
  <c r="N220" i="1"/>
  <c r="H221" i="1"/>
  <c r="N221" i="1"/>
  <c r="H222" i="1"/>
  <c r="N222" i="1"/>
  <c r="H223" i="1"/>
  <c r="N223" i="1"/>
  <c r="H224" i="1"/>
  <c r="N224" i="1"/>
  <c r="H225" i="1"/>
  <c r="N225" i="1"/>
  <c r="G226" i="1"/>
  <c r="H226" i="1"/>
  <c r="N226" i="1"/>
  <c r="G227" i="1"/>
  <c r="H227" i="1"/>
  <c r="N227" i="1"/>
  <c r="H228" i="1"/>
  <c r="N228" i="1"/>
  <c r="H229" i="1"/>
  <c r="N229" i="1"/>
  <c r="H230" i="1"/>
  <c r="N230" i="1"/>
  <c r="H231" i="1"/>
  <c r="N231" i="1"/>
  <c r="H232" i="1"/>
  <c r="N232" i="1"/>
  <c r="H233" i="1"/>
  <c r="N233" i="1"/>
  <c r="H234" i="1"/>
  <c r="N234" i="1"/>
  <c r="H235" i="1"/>
  <c r="N235" i="1"/>
  <c r="H236" i="1"/>
  <c r="N236" i="1"/>
  <c r="H237" i="1"/>
  <c r="N237" i="1"/>
  <c r="H238" i="1"/>
  <c r="N238" i="1"/>
  <c r="H239" i="1"/>
  <c r="N239" i="1"/>
  <c r="G240" i="1"/>
  <c r="H240" i="1"/>
  <c r="N240" i="1"/>
  <c r="H241" i="1"/>
  <c r="N241" i="1"/>
  <c r="H242" i="1"/>
  <c r="N242" i="1"/>
  <c r="H243" i="1"/>
  <c r="N243" i="1"/>
  <c r="H244" i="1"/>
  <c r="N244" i="1"/>
  <c r="H245" i="1"/>
  <c r="N245" i="1"/>
  <c r="H246" i="1"/>
  <c r="N246" i="1"/>
  <c r="H247" i="1"/>
  <c r="N247" i="1"/>
  <c r="H248" i="1"/>
  <c r="N248" i="1"/>
  <c r="H249" i="1"/>
  <c r="N249" i="1"/>
  <c r="H250" i="1"/>
  <c r="N250" i="1"/>
  <c r="H251" i="1"/>
  <c r="N251" i="1"/>
  <c r="H252" i="1"/>
  <c r="N252" i="1"/>
  <c r="N253" i="1"/>
  <c r="N254" i="1"/>
  <c r="G255" i="1"/>
  <c r="H255" i="1"/>
  <c r="N255" i="1"/>
  <c r="N256" i="1"/>
  <c r="N257" i="1"/>
  <c r="N258" i="1"/>
  <c r="H259" i="1"/>
  <c r="N259" i="1"/>
  <c r="H260" i="1"/>
  <c r="N260" i="1"/>
  <c r="H261" i="1"/>
  <c r="N261" i="1"/>
  <c r="H262" i="1"/>
  <c r="N262" i="1"/>
  <c r="H263" i="1"/>
  <c r="N263" i="1"/>
  <c r="H264" i="1"/>
  <c r="N264" i="1"/>
  <c r="H265" i="1"/>
  <c r="N265" i="1"/>
  <c r="H266" i="1"/>
  <c r="N266" i="1"/>
  <c r="H267" i="1"/>
  <c r="N267" i="1"/>
  <c r="H268" i="1"/>
  <c r="N268" i="1"/>
  <c r="H269" i="1"/>
  <c r="N269" i="1"/>
  <c r="H270" i="1"/>
  <c r="N270" i="1"/>
  <c r="H271" i="1"/>
  <c r="N271" i="1"/>
  <c r="H272" i="1"/>
  <c r="N272" i="1"/>
  <c r="H273" i="1"/>
  <c r="N273" i="1"/>
  <c r="H274" i="1"/>
  <c r="N274" i="1"/>
  <c r="G275" i="1"/>
  <c r="H275" i="1"/>
  <c r="N275" i="1"/>
  <c r="H276" i="1"/>
  <c r="N276" i="1"/>
  <c r="H277" i="1"/>
  <c r="N277" i="1"/>
  <c r="H278" i="1"/>
  <c r="N278" i="1"/>
  <c r="H279" i="1"/>
  <c r="N279" i="1"/>
  <c r="H280" i="1"/>
  <c r="N280" i="1"/>
  <c r="H281" i="1"/>
  <c r="N281" i="1"/>
  <c r="H282" i="1"/>
  <c r="N282" i="1"/>
  <c r="H283" i="1"/>
  <c r="N283" i="1"/>
  <c r="C284" i="1"/>
  <c r="H284" i="1"/>
  <c r="N284" i="1"/>
  <c r="C285" i="1"/>
  <c r="H285" i="1"/>
  <c r="N285" i="1"/>
  <c r="C286" i="1"/>
  <c r="H286" i="1"/>
  <c r="N286" i="1"/>
  <c r="C287" i="1"/>
  <c r="H287" i="1"/>
  <c r="N287" i="1"/>
  <c r="C288" i="1"/>
  <c r="H288" i="1"/>
  <c r="N288" i="1"/>
  <c r="C289" i="1"/>
  <c r="H289" i="1"/>
  <c r="N289" i="1"/>
  <c r="C290" i="1"/>
  <c r="H290" i="1"/>
  <c r="N290" i="1"/>
  <c r="C291" i="1"/>
  <c r="H291" i="1"/>
  <c r="N291" i="1"/>
  <c r="C292" i="1"/>
  <c r="H292" i="1"/>
  <c r="N292" i="1"/>
  <c r="C293" i="1"/>
  <c r="H293" i="1"/>
  <c r="N293" i="1"/>
  <c r="C294" i="1"/>
  <c r="H294" i="1"/>
  <c r="N294" i="1"/>
  <c r="C295" i="1"/>
  <c r="H295" i="1"/>
  <c r="N295" i="1"/>
  <c r="C296" i="1"/>
  <c r="H296" i="1"/>
  <c r="N296" i="1"/>
  <c r="C297" i="1"/>
  <c r="H297" i="1"/>
  <c r="N297" i="1"/>
  <c r="C298" i="1"/>
  <c r="H298" i="1"/>
  <c r="N298" i="1"/>
  <c r="H299" i="1"/>
  <c r="N299" i="1"/>
  <c r="H300" i="1"/>
  <c r="N300" i="1"/>
  <c r="H301" i="1"/>
  <c r="N301" i="1"/>
  <c r="H302" i="1"/>
  <c r="N302" i="1"/>
  <c r="H303" i="1"/>
  <c r="N303" i="1"/>
  <c r="H304" i="1"/>
  <c r="N304" i="1"/>
  <c r="H305" i="1"/>
  <c r="N305" i="1"/>
  <c r="N306" i="1"/>
  <c r="H307" i="1"/>
  <c r="N307" i="1"/>
  <c r="H308" i="1"/>
  <c r="N308" i="1"/>
  <c r="H309" i="1"/>
  <c r="N309" i="1"/>
  <c r="H310" i="1"/>
  <c r="N310" i="1"/>
  <c r="C311" i="1"/>
  <c r="N311" i="1"/>
  <c r="N312" i="1"/>
  <c r="C313" i="1"/>
  <c r="H313" i="1"/>
  <c r="N313" i="1"/>
  <c r="H314" i="1"/>
  <c r="N314" i="1"/>
  <c r="H315" i="1"/>
  <c r="N315" i="1"/>
  <c r="H316" i="1"/>
  <c r="N316" i="1"/>
  <c r="C317" i="1"/>
  <c r="H317" i="1"/>
  <c r="N317" i="1"/>
  <c r="H318" i="1"/>
  <c r="N318" i="1"/>
  <c r="H319" i="1"/>
  <c r="N319" i="1"/>
  <c r="H320" i="1"/>
  <c r="N320" i="1"/>
  <c r="H321" i="1"/>
  <c r="N321" i="1"/>
  <c r="N322" i="1"/>
  <c r="H323" i="1"/>
  <c r="N323" i="1"/>
  <c r="H324" i="1"/>
  <c r="N324" i="1"/>
  <c r="H325" i="1"/>
  <c r="N325" i="1"/>
  <c r="H326" i="1"/>
  <c r="N326" i="1"/>
  <c r="N327" i="1"/>
  <c r="H328" i="1"/>
  <c r="N328" i="1"/>
  <c r="C329" i="1"/>
  <c r="N329" i="1"/>
  <c r="H330" i="1"/>
  <c r="N330" i="1"/>
  <c r="N331" i="1"/>
  <c r="C332" i="1"/>
  <c r="H332" i="1"/>
  <c r="N332" i="1"/>
  <c r="H333" i="1"/>
  <c r="N333" i="1"/>
  <c r="N335" i="1"/>
  <c r="H336" i="1"/>
  <c r="N336" i="1"/>
  <c r="H337" i="1"/>
  <c r="N337" i="1"/>
  <c r="H338" i="1"/>
  <c r="N338" i="1"/>
  <c r="N339" i="1"/>
  <c r="H340" i="1"/>
  <c r="N340" i="1"/>
  <c r="H341" i="1"/>
  <c r="N341" i="1"/>
  <c r="H342" i="1"/>
  <c r="N342" i="1"/>
  <c r="H343" i="1"/>
  <c r="N343" i="1"/>
  <c r="C344" i="1"/>
  <c r="H344" i="1"/>
  <c r="N344" i="1"/>
  <c r="N345" i="1"/>
  <c r="H346" i="1"/>
  <c r="N346" i="1"/>
  <c r="H347" i="1"/>
  <c r="N347" i="1"/>
  <c r="H348" i="1"/>
  <c r="N348" i="1"/>
  <c r="H349" i="1"/>
  <c r="N349" i="1"/>
  <c r="H350" i="1"/>
  <c r="N350" i="1"/>
  <c r="H351" i="1"/>
  <c r="N351" i="1"/>
  <c r="H352" i="1"/>
  <c r="N352" i="1"/>
  <c r="H353" i="1"/>
  <c r="N353" i="1"/>
  <c r="H354" i="1"/>
  <c r="N354" i="1"/>
  <c r="H355" i="1"/>
  <c r="N355" i="1"/>
  <c r="H356" i="1"/>
  <c r="N356" i="1"/>
  <c r="H357" i="1"/>
  <c r="N357" i="1"/>
  <c r="H358" i="1"/>
  <c r="N358" i="1"/>
  <c r="H359" i="1"/>
  <c r="N359" i="1"/>
  <c r="H360" i="1"/>
  <c r="N360" i="1"/>
  <c r="H361" i="1"/>
  <c r="N361" i="1"/>
  <c r="H362" i="1"/>
  <c r="N362" i="1"/>
  <c r="H363" i="1"/>
  <c r="N363" i="1"/>
  <c r="H364" i="1"/>
  <c r="N364" i="1"/>
  <c r="H365" i="1"/>
  <c r="N365" i="1"/>
  <c r="H366" i="1"/>
  <c r="N366" i="1"/>
  <c r="H367" i="1"/>
  <c r="N367" i="1"/>
  <c r="H368" i="1"/>
  <c r="N368" i="1"/>
  <c r="H369" i="1"/>
  <c r="N369" i="1"/>
  <c r="C370" i="1"/>
  <c r="N370" i="1"/>
  <c r="H371" i="1"/>
  <c r="N371" i="1"/>
  <c r="H372" i="1"/>
  <c r="N372" i="1"/>
  <c r="H373" i="1"/>
  <c r="N373" i="1"/>
  <c r="H374" i="1"/>
  <c r="N374" i="1"/>
  <c r="H375" i="1"/>
  <c r="N375" i="1"/>
  <c r="H376" i="1"/>
  <c r="N376" i="1"/>
  <c r="H377" i="1"/>
  <c r="N377" i="1"/>
  <c r="H378" i="1"/>
  <c r="N378" i="1"/>
  <c r="H379" i="1"/>
  <c r="N379" i="1"/>
  <c r="H380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H392" i="1"/>
  <c r="N392" i="1"/>
  <c r="H393" i="1"/>
  <c r="N393" i="1"/>
  <c r="H394" i="1"/>
  <c r="N394" i="1"/>
  <c r="H395" i="1"/>
  <c r="N395" i="1"/>
  <c r="H396" i="1"/>
  <c r="N397" i="1"/>
  <c r="H398" i="1"/>
  <c r="N398" i="1"/>
  <c r="H399" i="1"/>
  <c r="N399" i="1"/>
  <c r="G400" i="1"/>
  <c r="H400" i="1"/>
  <c r="N400" i="1"/>
  <c r="G401" i="1"/>
  <c r="H401" i="1"/>
  <c r="N401" i="1"/>
  <c r="H402" i="1"/>
  <c r="N402" i="1"/>
  <c r="H403" i="1"/>
  <c r="N403" i="1"/>
  <c r="H404" i="1"/>
  <c r="N404" i="1"/>
  <c r="N405" i="1"/>
  <c r="H406" i="1"/>
  <c r="N406" i="1"/>
  <c r="H407" i="1"/>
  <c r="N407" i="1"/>
  <c r="H408" i="1"/>
  <c r="N408" i="1"/>
  <c r="H409" i="1"/>
  <c r="N409" i="1"/>
  <c r="H410" i="1"/>
  <c r="N410" i="1"/>
  <c r="H411" i="1"/>
  <c r="N411" i="1"/>
  <c r="H412" i="1"/>
  <c r="N412" i="1"/>
  <c r="N413" i="1"/>
  <c r="H414" i="1"/>
  <c r="N414" i="1"/>
  <c r="H415" i="1"/>
  <c r="N415" i="1"/>
  <c r="H416" i="1"/>
  <c r="N416" i="1"/>
  <c r="H417" i="1"/>
  <c r="N417" i="1"/>
  <c r="H418" i="1"/>
  <c r="N418" i="1"/>
  <c r="H419" i="1"/>
  <c r="N419" i="1"/>
  <c r="H420" i="1"/>
  <c r="N420" i="1"/>
  <c r="H421" i="1"/>
  <c r="N421" i="1"/>
  <c r="H422" i="1"/>
  <c r="N422" i="1"/>
  <c r="H423" i="1"/>
  <c r="N423" i="1"/>
  <c r="H424" i="1"/>
  <c r="N424" i="1"/>
  <c r="H425" i="1"/>
  <c r="N425" i="1"/>
  <c r="N426" i="1"/>
  <c r="H427" i="1"/>
  <c r="N427" i="1"/>
  <c r="H428" i="1"/>
  <c r="N428" i="1"/>
  <c r="H429" i="1"/>
  <c r="N429" i="1"/>
  <c r="N430" i="1"/>
  <c r="C431" i="1"/>
  <c r="H431" i="1"/>
  <c r="N431" i="1"/>
  <c r="H432" i="1"/>
  <c r="N432" i="1"/>
  <c r="H433" i="1"/>
  <c r="N433" i="1"/>
  <c r="H434" i="1"/>
  <c r="N434" i="1"/>
  <c r="H435" i="1"/>
  <c r="N435" i="1"/>
  <c r="H436" i="1"/>
  <c r="N436" i="1"/>
  <c r="N437" i="1"/>
  <c r="H438" i="1"/>
  <c r="N438" i="1"/>
  <c r="H439" i="1"/>
  <c r="N439" i="1"/>
  <c r="H440" i="1"/>
  <c r="N440" i="1"/>
  <c r="H441" i="1"/>
  <c r="N441" i="1"/>
  <c r="N442" i="1"/>
  <c r="H443" i="1"/>
  <c r="N443" i="1"/>
  <c r="N444" i="1"/>
  <c r="H445" i="1"/>
  <c r="N445" i="1"/>
  <c r="H446" i="1"/>
  <c r="N446" i="1"/>
  <c r="H447" i="1"/>
  <c r="N447" i="1"/>
  <c r="H448" i="1"/>
  <c r="N448" i="1"/>
  <c r="H449" i="1"/>
  <c r="N449" i="1"/>
  <c r="H450" i="1"/>
  <c r="N450" i="1"/>
  <c r="H451" i="1"/>
  <c r="N451" i="1"/>
  <c r="H452" i="1"/>
  <c r="N452" i="1"/>
  <c r="N453" i="1"/>
  <c r="N454" i="1"/>
  <c r="H455" i="1"/>
  <c r="N455" i="1"/>
  <c r="H456" i="1"/>
  <c r="N456" i="1"/>
  <c r="H457" i="1"/>
  <c r="N457" i="1"/>
  <c r="N458" i="1"/>
  <c r="H459" i="1"/>
  <c r="N459" i="1"/>
  <c r="H460" i="1"/>
  <c r="N460" i="1"/>
  <c r="H461" i="1"/>
  <c r="N461" i="1"/>
  <c r="H462" i="1"/>
  <c r="N462" i="1"/>
  <c r="H463" i="1"/>
  <c r="N463" i="1"/>
  <c r="H464" i="1"/>
  <c r="L464" i="1"/>
  <c r="N464" i="1"/>
  <c r="H465" i="1"/>
  <c r="N465" i="1"/>
  <c r="N466" i="1"/>
  <c r="H467" i="1"/>
  <c r="N467" i="1"/>
  <c r="H468" i="1"/>
  <c r="N468" i="1"/>
  <c r="C469" i="1"/>
  <c r="H469" i="1"/>
  <c r="N469" i="1"/>
  <c r="H470" i="1"/>
  <c r="N470" i="1"/>
  <c r="H471" i="1"/>
  <c r="N471" i="1"/>
  <c r="H472" i="1"/>
  <c r="N472" i="1"/>
  <c r="N473" i="1"/>
  <c r="N474" i="1"/>
  <c r="H475" i="1"/>
  <c r="N475" i="1"/>
  <c r="H476" i="1"/>
  <c r="N476" i="1"/>
  <c r="H477" i="1"/>
  <c r="N477" i="1"/>
  <c r="H478" i="1"/>
  <c r="N478" i="1"/>
  <c r="H479" i="1"/>
  <c r="N479" i="1"/>
  <c r="H480" i="1"/>
  <c r="N480" i="1"/>
  <c r="H481" i="1"/>
  <c r="N481" i="1"/>
  <c r="H482" i="1"/>
  <c r="N482" i="1"/>
  <c r="H483" i="1"/>
  <c r="H484" i="1"/>
  <c r="N484" i="1"/>
  <c r="H485" i="1"/>
  <c r="N485" i="1"/>
  <c r="H486" i="1"/>
  <c r="N486" i="1"/>
  <c r="H487" i="1"/>
  <c r="N487" i="1"/>
  <c r="H488" i="1"/>
  <c r="N488" i="1"/>
  <c r="H489" i="1"/>
  <c r="N489" i="1"/>
  <c r="H490" i="1"/>
  <c r="N490" i="1"/>
  <c r="N491" i="1"/>
  <c r="H492" i="1"/>
  <c r="N492" i="1"/>
  <c r="H493" i="1"/>
  <c r="N493" i="1"/>
  <c r="H494" i="1"/>
  <c r="N494" i="1"/>
  <c r="H495" i="1"/>
  <c r="N495" i="1"/>
  <c r="H496" i="1"/>
  <c r="N496" i="1"/>
  <c r="H497" i="1"/>
  <c r="N497" i="1"/>
  <c r="H498" i="1"/>
  <c r="N498" i="1"/>
  <c r="C499" i="1"/>
  <c r="H499" i="1"/>
  <c r="N499" i="1"/>
  <c r="H500" i="1"/>
  <c r="N500" i="1"/>
  <c r="H501" i="1"/>
  <c r="N501" i="1"/>
  <c r="C502" i="1"/>
  <c r="H502" i="1"/>
  <c r="N502" i="1"/>
  <c r="N503" i="1"/>
  <c r="N504" i="1"/>
  <c r="H505" i="1"/>
  <c r="N505" i="1"/>
  <c r="H506" i="1"/>
  <c r="N506" i="1"/>
  <c r="H507" i="1"/>
  <c r="N507" i="1"/>
  <c r="H508" i="1"/>
  <c r="N508" i="1"/>
  <c r="H509" i="1"/>
  <c r="N509" i="1"/>
  <c r="H510" i="1"/>
  <c r="N510" i="1"/>
  <c r="H511" i="1"/>
  <c r="N511" i="1"/>
  <c r="H512" i="1"/>
  <c r="N512" i="1"/>
  <c r="H513" i="1"/>
  <c r="N513" i="1"/>
  <c r="H514" i="1"/>
  <c r="N514" i="1"/>
  <c r="H515" i="1"/>
  <c r="H516" i="1"/>
  <c r="N516" i="1"/>
  <c r="N517" i="1"/>
  <c r="N518" i="1"/>
  <c r="H519" i="1"/>
  <c r="N519" i="1"/>
  <c r="H520" i="1"/>
  <c r="N520" i="1"/>
  <c r="H521" i="1"/>
  <c r="N521" i="1"/>
  <c r="N522" i="1"/>
  <c r="N523" i="1"/>
  <c r="H524" i="1"/>
  <c r="N524" i="1"/>
  <c r="H525" i="1"/>
  <c r="N525" i="1"/>
  <c r="H526" i="1"/>
  <c r="N526" i="1"/>
  <c r="H527" i="1"/>
  <c r="N527" i="1"/>
  <c r="H528" i="1"/>
  <c r="N528" i="1"/>
  <c r="H529" i="1"/>
  <c r="N529" i="1"/>
  <c r="H530" i="1"/>
  <c r="N530" i="1"/>
  <c r="N531" i="1"/>
  <c r="H532" i="1"/>
  <c r="N532" i="1"/>
  <c r="H533" i="1"/>
  <c r="N533" i="1"/>
  <c r="N534" i="1"/>
  <c r="N535" i="1"/>
  <c r="H536" i="1"/>
  <c r="N536" i="1"/>
  <c r="N537" i="1"/>
  <c r="H538" i="1"/>
  <c r="N538" i="1"/>
  <c r="H539" i="1"/>
  <c r="N539" i="1"/>
  <c r="H540" i="1"/>
  <c r="N540" i="1"/>
  <c r="H541" i="1"/>
  <c r="N541" i="1"/>
  <c r="H542" i="1"/>
  <c r="N542" i="1"/>
  <c r="H543" i="1"/>
  <c r="N543" i="1"/>
  <c r="N544" i="1"/>
  <c r="H545" i="1"/>
  <c r="N545" i="1"/>
  <c r="N546" i="1"/>
  <c r="H547" i="1"/>
  <c r="N547" i="1"/>
  <c r="H548" i="1"/>
  <c r="N548" i="1"/>
  <c r="H549" i="1"/>
  <c r="N549" i="1"/>
  <c r="N550" i="1"/>
  <c r="H551" i="1"/>
  <c r="N551" i="1"/>
  <c r="H552" i="1"/>
  <c r="N552" i="1"/>
  <c r="H553" i="1"/>
  <c r="N553" i="1"/>
  <c r="H554" i="1"/>
  <c r="N554" i="1"/>
  <c r="N555" i="1"/>
  <c r="N556" i="1"/>
  <c r="H557" i="1"/>
  <c r="N557" i="1"/>
  <c r="H558" i="1"/>
  <c r="N558" i="1"/>
  <c r="H559" i="1"/>
  <c r="N559" i="1"/>
  <c r="H560" i="1"/>
  <c r="N560" i="1"/>
  <c r="H561" i="1"/>
  <c r="N561" i="1"/>
  <c r="H562" i="1"/>
  <c r="N562" i="1"/>
  <c r="H563" i="1"/>
  <c r="N563" i="1"/>
  <c r="H564" i="1"/>
  <c r="N564" i="1"/>
  <c r="H565" i="1"/>
  <c r="N565" i="1"/>
  <c r="H566" i="1"/>
  <c r="N566" i="1"/>
  <c r="H567" i="1"/>
  <c r="N567" i="1"/>
  <c r="H568" i="1"/>
  <c r="N568" i="1"/>
  <c r="N569" i="1"/>
  <c r="H570" i="1"/>
  <c r="N570" i="1"/>
  <c r="H571" i="1"/>
  <c r="N571" i="1"/>
  <c r="H572" i="1"/>
  <c r="N572" i="1"/>
  <c r="H573" i="1"/>
  <c r="N573" i="1"/>
  <c r="H574" i="1"/>
  <c r="N574" i="1"/>
  <c r="N575" i="1"/>
  <c r="N576" i="1"/>
  <c r="H577" i="1"/>
  <c r="N577" i="1"/>
  <c r="H578" i="1"/>
  <c r="N578" i="1"/>
  <c r="H579" i="1"/>
  <c r="N579" i="1"/>
  <c r="H580" i="1"/>
  <c r="N580" i="1"/>
  <c r="N581" i="1"/>
  <c r="H582" i="1"/>
  <c r="N582" i="1"/>
  <c r="H583" i="1"/>
  <c r="N583" i="1"/>
  <c r="H584" i="1"/>
  <c r="N584" i="1"/>
  <c r="H585" i="1"/>
  <c r="N585" i="1"/>
  <c r="H586" i="1"/>
  <c r="N586" i="1"/>
  <c r="H587" i="1"/>
  <c r="N587" i="1"/>
  <c r="H588" i="1"/>
  <c r="N588" i="1"/>
  <c r="H589" i="1"/>
  <c r="N589" i="1"/>
  <c r="H590" i="1"/>
  <c r="N590" i="1"/>
  <c r="H591" i="1"/>
  <c r="N591" i="1"/>
  <c r="H592" i="1"/>
  <c r="N592" i="1"/>
  <c r="H593" i="1"/>
  <c r="N593" i="1"/>
  <c r="H594" i="1"/>
  <c r="N594" i="1"/>
  <c r="H595" i="1"/>
  <c r="N595" i="1"/>
  <c r="H596" i="1"/>
  <c r="N596" i="1"/>
  <c r="H597" i="1"/>
  <c r="C598" i="1"/>
  <c r="H598" i="1"/>
  <c r="N598" i="1"/>
  <c r="H599" i="1"/>
  <c r="N599" i="1"/>
  <c r="H600" i="1"/>
  <c r="N600" i="1"/>
  <c r="H601" i="1"/>
  <c r="N601" i="1"/>
  <c r="H602" i="1"/>
  <c r="N602" i="1"/>
  <c r="H603" i="1"/>
  <c r="N603" i="1"/>
  <c r="H604" i="1"/>
  <c r="N604" i="1"/>
  <c r="H605" i="1"/>
  <c r="N605" i="1"/>
  <c r="H606" i="1"/>
  <c r="N606" i="1"/>
  <c r="H607" i="1"/>
  <c r="N607" i="1"/>
  <c r="H608" i="1"/>
  <c r="N608" i="1"/>
  <c r="H609" i="1"/>
  <c r="N609" i="1"/>
  <c r="H610" i="1"/>
  <c r="N610" i="1"/>
  <c r="H611" i="1"/>
  <c r="N611" i="1"/>
  <c r="H612" i="1"/>
  <c r="N612" i="1"/>
  <c r="H613" i="1"/>
  <c r="N613" i="1"/>
  <c r="H614" i="1"/>
  <c r="N614" i="1"/>
  <c r="H615" i="1"/>
  <c r="N615" i="1"/>
  <c r="H616" i="1"/>
  <c r="N616" i="1"/>
  <c r="H617" i="1"/>
  <c r="N617" i="1"/>
  <c r="H618" i="1"/>
  <c r="N618" i="1"/>
  <c r="H619" i="1"/>
  <c r="N619" i="1"/>
  <c r="H620" i="1"/>
  <c r="N620" i="1"/>
  <c r="H621" i="1"/>
  <c r="N621" i="1"/>
  <c r="H622" i="1"/>
  <c r="N622" i="1"/>
  <c r="H623" i="1"/>
  <c r="N623" i="1"/>
  <c r="H624" i="1"/>
  <c r="N624" i="1"/>
  <c r="H625" i="1"/>
  <c r="N625" i="1"/>
  <c r="H626" i="1"/>
  <c r="N626" i="1"/>
  <c r="H627" i="1"/>
  <c r="N627" i="1"/>
  <c r="N628" i="1"/>
  <c r="N629" i="1"/>
  <c r="N630" i="1"/>
  <c r="H631" i="1"/>
  <c r="N631" i="1"/>
  <c r="H632" i="1"/>
  <c r="N632" i="1"/>
  <c r="H633" i="1"/>
  <c r="N633" i="1"/>
  <c r="N634" i="1"/>
  <c r="H635" i="1"/>
  <c r="N635" i="1"/>
  <c r="H636" i="1"/>
  <c r="N636" i="1"/>
  <c r="H637" i="1"/>
  <c r="N637" i="1"/>
  <c r="H638" i="1"/>
  <c r="N638" i="1"/>
  <c r="H639" i="1"/>
  <c r="N639" i="1"/>
  <c r="H640" i="1"/>
  <c r="N640" i="1"/>
  <c r="H641" i="1"/>
  <c r="N641" i="1"/>
  <c r="H642" i="1"/>
  <c r="N642" i="1"/>
  <c r="N643" i="1"/>
  <c r="H644" i="1"/>
  <c r="N644" i="1"/>
  <c r="H645" i="1"/>
  <c r="N645" i="1"/>
  <c r="H646" i="1"/>
  <c r="N646" i="1"/>
  <c r="H647" i="1"/>
  <c r="N647" i="1"/>
  <c r="N648" i="1"/>
  <c r="H649" i="1"/>
  <c r="N649" i="1"/>
  <c r="H650" i="1"/>
  <c r="N650" i="1"/>
  <c r="H651" i="1"/>
  <c r="N651" i="1"/>
  <c r="H652" i="1"/>
  <c r="N652" i="1"/>
  <c r="N653" i="1"/>
  <c r="H654" i="1"/>
  <c r="N654" i="1"/>
  <c r="H655" i="1"/>
  <c r="N655" i="1"/>
  <c r="N656" i="1"/>
  <c r="H657" i="1"/>
  <c r="N657" i="1"/>
  <c r="H658" i="1"/>
  <c r="N658" i="1"/>
  <c r="H659" i="1"/>
  <c r="N659" i="1"/>
  <c r="H660" i="1"/>
  <c r="N660" i="1"/>
  <c r="H661" i="1"/>
  <c r="N661" i="1"/>
  <c r="H662" i="1"/>
  <c r="N662" i="1"/>
  <c r="C663" i="1"/>
  <c r="H663" i="1"/>
  <c r="N663" i="1"/>
  <c r="H664" i="1"/>
  <c r="N664" i="1"/>
  <c r="N665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N672" i="1"/>
  <c r="H673" i="1"/>
  <c r="N673" i="1"/>
  <c r="H674" i="1"/>
  <c r="N674" i="1"/>
  <c r="N675" i="1"/>
  <c r="H676" i="1"/>
  <c r="N676" i="1"/>
  <c r="H677" i="1"/>
  <c r="N677" i="1"/>
  <c r="H678" i="1"/>
  <c r="N678" i="1"/>
  <c r="H679" i="1"/>
  <c r="N679" i="1"/>
  <c r="H680" i="1"/>
  <c r="N680" i="1"/>
  <c r="N681" i="1"/>
  <c r="H682" i="1"/>
  <c r="N682" i="1"/>
  <c r="H683" i="1"/>
  <c r="N683" i="1"/>
  <c r="H684" i="1"/>
  <c r="N684" i="1"/>
  <c r="H685" i="1"/>
  <c r="N685" i="1"/>
  <c r="H686" i="1"/>
  <c r="N686" i="1"/>
  <c r="H687" i="1"/>
  <c r="N687" i="1"/>
  <c r="H688" i="1"/>
  <c r="N688" i="1"/>
  <c r="H689" i="1"/>
  <c r="N689" i="1"/>
  <c r="H690" i="1"/>
  <c r="N690" i="1"/>
  <c r="H691" i="1"/>
  <c r="N691" i="1"/>
  <c r="H692" i="1"/>
  <c r="N692" i="1"/>
  <c r="H693" i="1"/>
  <c r="N693" i="1"/>
  <c r="H694" i="1"/>
  <c r="N694" i="1"/>
  <c r="H695" i="1"/>
  <c r="N695" i="1"/>
  <c r="H696" i="1"/>
  <c r="N696" i="1"/>
  <c r="H697" i="1"/>
  <c r="N697" i="1"/>
  <c r="H698" i="1"/>
  <c r="N698" i="1"/>
  <c r="H699" i="1"/>
  <c r="N699" i="1"/>
  <c r="H700" i="1"/>
  <c r="N700" i="1"/>
  <c r="H701" i="1"/>
  <c r="N701" i="1"/>
  <c r="H702" i="1"/>
  <c r="N702" i="1"/>
  <c r="H703" i="1"/>
  <c r="N703" i="1"/>
  <c r="H704" i="1"/>
  <c r="N704" i="1"/>
  <c r="H705" i="1"/>
  <c r="N705" i="1"/>
  <c r="H706" i="1"/>
  <c r="N706" i="1"/>
  <c r="H707" i="1"/>
  <c r="N707" i="1"/>
  <c r="H708" i="1"/>
  <c r="N708" i="1"/>
  <c r="H709" i="1"/>
  <c r="N709" i="1"/>
  <c r="H710" i="1"/>
  <c r="N710" i="1"/>
  <c r="H711" i="1"/>
  <c r="N711" i="1"/>
  <c r="H712" i="1"/>
  <c r="N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H722" i="1"/>
  <c r="N722" i="1"/>
  <c r="H723" i="1"/>
  <c r="N723" i="1"/>
  <c r="H724" i="1"/>
  <c r="N724" i="1"/>
  <c r="H725" i="1"/>
  <c r="N725" i="1"/>
  <c r="H726" i="1"/>
  <c r="N726" i="1"/>
  <c r="N727" i="1"/>
  <c r="H728" i="1"/>
  <c r="N728" i="1"/>
  <c r="H729" i="1"/>
  <c r="N729" i="1"/>
  <c r="H730" i="1"/>
  <c r="N730" i="1"/>
  <c r="H731" i="1"/>
  <c r="N731" i="1"/>
  <c r="N732" i="1"/>
  <c r="H733" i="1"/>
  <c r="N733" i="1"/>
  <c r="H734" i="1"/>
  <c r="N734" i="1"/>
  <c r="H735" i="1"/>
  <c r="N735" i="1"/>
  <c r="H736" i="1"/>
  <c r="N736" i="1"/>
  <c r="H737" i="1"/>
  <c r="N737" i="1"/>
  <c r="H738" i="1"/>
  <c r="N738" i="1"/>
  <c r="H739" i="1"/>
  <c r="N739" i="1"/>
  <c r="H740" i="1"/>
  <c r="N740" i="1"/>
  <c r="H741" i="1"/>
  <c r="N741" i="1"/>
  <c r="H742" i="1"/>
  <c r="N742" i="1"/>
  <c r="H743" i="1"/>
  <c r="N743" i="1"/>
  <c r="H744" i="1"/>
  <c r="N744" i="1"/>
  <c r="H745" i="1"/>
  <c r="N745" i="1"/>
  <c r="H746" i="1"/>
  <c r="L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N753" i="1"/>
  <c r="H754" i="1"/>
  <c r="N754" i="1"/>
  <c r="H755" i="1"/>
  <c r="N755" i="1"/>
  <c r="H756" i="1"/>
  <c r="N756" i="1"/>
  <c r="N757" i="1"/>
  <c r="N758" i="1"/>
  <c r="H759" i="1"/>
  <c r="N759" i="1"/>
  <c r="H760" i="1"/>
  <c r="N760" i="1"/>
  <c r="H761" i="1"/>
  <c r="N761" i="1"/>
  <c r="H762" i="1"/>
  <c r="N762" i="1"/>
  <c r="N763" i="1"/>
  <c r="H764" i="1"/>
  <c r="N764" i="1"/>
  <c r="H765" i="1"/>
  <c r="N765" i="1"/>
  <c r="H766" i="1"/>
  <c r="N766" i="1"/>
  <c r="H767" i="1"/>
  <c r="N767" i="1"/>
  <c r="N768" i="1"/>
  <c r="H769" i="1"/>
  <c r="N769" i="1"/>
  <c r="H770" i="1"/>
  <c r="N770" i="1"/>
  <c r="H771" i="1"/>
  <c r="N771" i="1"/>
  <c r="N772" i="1"/>
  <c r="H773" i="1"/>
  <c r="N773" i="1"/>
  <c r="H774" i="1"/>
  <c r="N774" i="1"/>
  <c r="H775" i="1"/>
  <c r="N775" i="1"/>
  <c r="H776" i="1"/>
  <c r="N776" i="1"/>
  <c r="H777" i="1"/>
  <c r="N777" i="1"/>
  <c r="H778" i="1"/>
  <c r="N778" i="1"/>
  <c r="N779" i="1"/>
  <c r="H780" i="1"/>
  <c r="N780" i="1"/>
  <c r="H781" i="1"/>
  <c r="N781" i="1"/>
  <c r="H782" i="1"/>
  <c r="N782" i="1"/>
  <c r="H783" i="1"/>
  <c r="N783" i="1"/>
  <c r="H784" i="1"/>
  <c r="N784" i="1"/>
  <c r="H785" i="1"/>
  <c r="N785" i="1"/>
  <c r="H786" i="1"/>
  <c r="N786" i="1"/>
  <c r="H787" i="1"/>
  <c r="N787" i="1"/>
  <c r="H788" i="1"/>
  <c r="N788" i="1"/>
  <c r="H789" i="1"/>
  <c r="N789" i="1"/>
  <c r="H790" i="1"/>
  <c r="N790" i="1"/>
  <c r="H791" i="1"/>
  <c r="N791" i="1"/>
  <c r="N792" i="1"/>
  <c r="H793" i="1"/>
  <c r="N793" i="1"/>
  <c r="H794" i="1"/>
  <c r="N794" i="1"/>
  <c r="H795" i="1"/>
  <c r="N795" i="1"/>
  <c r="H796" i="1"/>
  <c r="N796" i="1"/>
  <c r="H797" i="1"/>
  <c r="N797" i="1"/>
  <c r="H798" i="1"/>
  <c r="N798" i="1"/>
  <c r="H799" i="1"/>
  <c r="N799" i="1"/>
  <c r="H800" i="1"/>
  <c r="N800" i="1"/>
  <c r="H801" i="1"/>
  <c r="N801" i="1"/>
  <c r="H802" i="1"/>
  <c r="N802" i="1"/>
  <c r="H803" i="1"/>
  <c r="N803" i="1"/>
  <c r="H804" i="1"/>
  <c r="N804" i="1"/>
  <c r="H805" i="1"/>
  <c r="N805" i="1"/>
  <c r="H806" i="1"/>
  <c r="N806" i="1"/>
  <c r="N807" i="1"/>
  <c r="H808" i="1"/>
  <c r="N808" i="1"/>
  <c r="H809" i="1"/>
  <c r="N809" i="1"/>
  <c r="H810" i="1"/>
  <c r="N810" i="1"/>
  <c r="H811" i="1"/>
  <c r="N811" i="1"/>
  <c r="H812" i="1"/>
  <c r="N812" i="1"/>
  <c r="H813" i="1"/>
  <c r="N813" i="1"/>
  <c r="H814" i="1"/>
  <c r="N814" i="1"/>
  <c r="H815" i="1"/>
  <c r="N815" i="1"/>
  <c r="H816" i="1"/>
  <c r="N816" i="1"/>
  <c r="H817" i="1"/>
  <c r="N817" i="1"/>
  <c r="H818" i="1"/>
  <c r="N818" i="1"/>
  <c r="H819" i="1"/>
  <c r="N819" i="1"/>
  <c r="H820" i="1"/>
  <c r="N820" i="1"/>
  <c r="H821" i="1"/>
  <c r="N821" i="1"/>
  <c r="H822" i="1"/>
  <c r="N822" i="1"/>
  <c r="H823" i="1"/>
  <c r="N823" i="1"/>
  <c r="H824" i="1"/>
  <c r="N824" i="1"/>
  <c r="H825" i="1"/>
  <c r="N825" i="1"/>
  <c r="H826" i="1"/>
  <c r="N826" i="1"/>
  <c r="H827" i="1"/>
  <c r="N827" i="1"/>
  <c r="H828" i="1"/>
  <c r="N828" i="1"/>
  <c r="H829" i="1"/>
  <c r="N829" i="1"/>
  <c r="H830" i="1"/>
  <c r="N830" i="1"/>
  <c r="H831" i="1"/>
  <c r="N831" i="1"/>
  <c r="H832" i="1"/>
  <c r="N832" i="1"/>
  <c r="H833" i="1"/>
  <c r="N833" i="1"/>
  <c r="H834" i="1"/>
  <c r="N834" i="1"/>
  <c r="H835" i="1"/>
  <c r="N835" i="1"/>
  <c r="H836" i="1"/>
  <c r="N836" i="1"/>
  <c r="H837" i="1"/>
  <c r="N837" i="1"/>
  <c r="H838" i="1"/>
  <c r="N838" i="1"/>
  <c r="H839" i="1"/>
  <c r="N839" i="1"/>
  <c r="N840" i="1"/>
  <c r="H841" i="1"/>
  <c r="N841" i="1"/>
  <c r="H842" i="1"/>
  <c r="N842" i="1"/>
  <c r="N843" i="1"/>
  <c r="H844" i="1"/>
  <c r="N844" i="1"/>
  <c r="H845" i="1"/>
  <c r="N845" i="1"/>
  <c r="H846" i="1"/>
  <c r="N846" i="1"/>
  <c r="N847" i="1"/>
  <c r="N848" i="1"/>
  <c r="H849" i="1"/>
  <c r="N849" i="1"/>
  <c r="H850" i="1"/>
  <c r="N850" i="1"/>
  <c r="H851" i="1"/>
  <c r="N851" i="1"/>
  <c r="H852" i="1"/>
  <c r="N852" i="1"/>
  <c r="H853" i="1"/>
  <c r="N853" i="1"/>
  <c r="H854" i="1"/>
  <c r="N854" i="1"/>
  <c r="N855" i="1"/>
  <c r="N856" i="1"/>
  <c r="H857" i="1"/>
  <c r="N857" i="1"/>
  <c r="H858" i="1"/>
  <c r="N858" i="1"/>
  <c r="H859" i="1"/>
  <c r="N859" i="1"/>
  <c r="N860" i="1"/>
  <c r="H861" i="1"/>
  <c r="N861" i="1"/>
  <c r="H862" i="1"/>
  <c r="N862" i="1"/>
  <c r="H863" i="1"/>
  <c r="N863" i="1"/>
  <c r="H864" i="1"/>
  <c r="N864" i="1"/>
  <c r="H865" i="1"/>
  <c r="N865" i="1"/>
  <c r="H866" i="1"/>
  <c r="N866" i="1"/>
  <c r="H867" i="1"/>
  <c r="N867" i="1"/>
  <c r="H868" i="1"/>
  <c r="N868" i="1"/>
  <c r="H869" i="1"/>
  <c r="N869" i="1"/>
  <c r="H870" i="1"/>
  <c r="N870" i="1"/>
  <c r="H871" i="1"/>
  <c r="N871" i="1"/>
  <c r="H872" i="1"/>
  <c r="N872" i="1"/>
  <c r="H873" i="1"/>
  <c r="N873" i="1"/>
  <c r="H874" i="1"/>
  <c r="N874" i="1"/>
  <c r="H875" i="1"/>
  <c r="N875" i="1"/>
  <c r="H876" i="1"/>
  <c r="N876" i="1"/>
  <c r="H877" i="1"/>
  <c r="N877" i="1"/>
  <c r="H878" i="1"/>
  <c r="N878" i="1"/>
  <c r="H879" i="1"/>
  <c r="N879" i="1"/>
  <c r="H880" i="1"/>
  <c r="N880" i="1"/>
  <c r="H881" i="1"/>
  <c r="N881" i="1"/>
  <c r="H882" i="1"/>
  <c r="N882" i="1"/>
  <c r="H883" i="1"/>
  <c r="N883" i="1"/>
  <c r="H884" i="1"/>
  <c r="N884" i="1"/>
  <c r="H885" i="1"/>
  <c r="N885" i="1"/>
  <c r="H886" i="1"/>
  <c r="N886" i="1"/>
  <c r="H887" i="1"/>
  <c r="N887" i="1"/>
  <c r="H888" i="1"/>
  <c r="N888" i="1"/>
  <c r="H889" i="1"/>
  <c r="N889" i="1"/>
  <c r="H890" i="1"/>
  <c r="N890" i="1"/>
  <c r="H891" i="1"/>
  <c r="N891" i="1"/>
  <c r="H892" i="1"/>
  <c r="N892" i="1"/>
  <c r="H893" i="1"/>
  <c r="N893" i="1"/>
  <c r="H894" i="1"/>
  <c r="N894" i="1"/>
  <c r="H895" i="1"/>
  <c r="N895" i="1"/>
  <c r="H896" i="1"/>
  <c r="N896" i="1"/>
  <c r="H897" i="1"/>
  <c r="N897" i="1"/>
  <c r="H898" i="1"/>
  <c r="N898" i="1"/>
  <c r="H899" i="1"/>
  <c r="N899" i="1"/>
  <c r="N900" i="1"/>
  <c r="H901" i="1"/>
  <c r="N901" i="1"/>
  <c r="H902" i="1"/>
  <c r="N902" i="1"/>
  <c r="H903" i="1"/>
  <c r="N903" i="1"/>
  <c r="H904" i="1"/>
  <c r="N904" i="1"/>
  <c r="H905" i="1"/>
  <c r="N905" i="1"/>
  <c r="H906" i="1"/>
  <c r="N906" i="1"/>
  <c r="H907" i="1"/>
  <c r="N907" i="1"/>
  <c r="H908" i="1"/>
  <c r="N908" i="1"/>
  <c r="H909" i="1"/>
  <c r="N909" i="1"/>
  <c r="H910" i="1"/>
  <c r="N910" i="1"/>
  <c r="H911" i="1"/>
  <c r="N911" i="1"/>
  <c r="H912" i="1"/>
  <c r="N912" i="1"/>
  <c r="N913" i="1"/>
  <c r="H914" i="1"/>
  <c r="N914" i="1"/>
  <c r="H915" i="1"/>
  <c r="N915" i="1"/>
  <c r="H916" i="1"/>
  <c r="N916" i="1"/>
  <c r="H917" i="1"/>
  <c r="N917" i="1"/>
  <c r="H918" i="1"/>
  <c r="N918" i="1"/>
  <c r="H919" i="1"/>
  <c r="N919" i="1"/>
  <c r="H920" i="1"/>
  <c r="N920" i="1"/>
  <c r="H921" i="1"/>
  <c r="N921" i="1"/>
  <c r="H922" i="1"/>
  <c r="N922" i="1"/>
  <c r="H923" i="1"/>
  <c r="N923" i="1"/>
  <c r="H924" i="1"/>
  <c r="N924" i="1"/>
  <c r="H925" i="1"/>
  <c r="N925" i="1"/>
  <c r="H926" i="1"/>
  <c r="N926" i="1"/>
  <c r="C927" i="1"/>
  <c r="H927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H940" i="1"/>
  <c r="N940" i="1"/>
  <c r="H941" i="1"/>
  <c r="N941" i="1"/>
  <c r="H942" i="1"/>
  <c r="N942" i="1"/>
  <c r="N943" i="1"/>
  <c r="N944" i="1"/>
  <c r="N945" i="1"/>
  <c r="H946" i="1"/>
  <c r="N946" i="1"/>
  <c r="H947" i="1"/>
  <c r="N947" i="1"/>
  <c r="H948" i="1"/>
  <c r="N948" i="1"/>
  <c r="H949" i="1"/>
  <c r="N949" i="1"/>
  <c r="H950" i="1"/>
  <c r="N950" i="1"/>
  <c r="H951" i="1"/>
  <c r="N951" i="1"/>
  <c r="H952" i="1"/>
  <c r="N952" i="1"/>
  <c r="H953" i="1"/>
  <c r="N953" i="1"/>
  <c r="N954" i="1"/>
  <c r="H955" i="1"/>
  <c r="N955" i="1"/>
  <c r="H956" i="1"/>
  <c r="N956" i="1"/>
  <c r="H957" i="1"/>
  <c r="N957" i="1"/>
  <c r="N958" i="1"/>
  <c r="H959" i="1"/>
  <c r="N959" i="1"/>
  <c r="H960" i="1"/>
  <c r="N960" i="1"/>
  <c r="H961" i="1"/>
  <c r="N961" i="1"/>
  <c r="N962" i="1"/>
  <c r="H963" i="1"/>
  <c r="N963" i="1"/>
  <c r="N964" i="1"/>
  <c r="H965" i="1"/>
  <c r="N965" i="1"/>
  <c r="H966" i="1"/>
  <c r="N966" i="1"/>
  <c r="H967" i="1"/>
  <c r="N967" i="1"/>
  <c r="N968" i="1"/>
  <c r="H969" i="1"/>
  <c r="N969" i="1"/>
  <c r="H970" i="1"/>
  <c r="N970" i="1"/>
  <c r="H971" i="1"/>
  <c r="N971" i="1"/>
  <c r="H972" i="1"/>
  <c r="N972" i="1"/>
  <c r="H973" i="1"/>
  <c r="N973" i="1"/>
  <c r="H974" i="1"/>
  <c r="N974" i="1"/>
  <c r="H975" i="1"/>
  <c r="N975" i="1"/>
  <c r="H976" i="1"/>
  <c r="N976" i="1"/>
  <c r="H977" i="1"/>
  <c r="N977" i="1"/>
  <c r="H978" i="1"/>
  <c r="N978" i="1"/>
  <c r="H979" i="1"/>
  <c r="N979" i="1"/>
  <c r="H980" i="1"/>
  <c r="N980" i="1"/>
  <c r="H981" i="1"/>
  <c r="N981" i="1"/>
  <c r="N982" i="1"/>
  <c r="H983" i="1"/>
  <c r="N983" i="1"/>
  <c r="H984" i="1"/>
  <c r="N984" i="1"/>
  <c r="H985" i="1"/>
  <c r="N985" i="1"/>
  <c r="H986" i="1"/>
  <c r="N986" i="1"/>
  <c r="H987" i="1"/>
  <c r="N987" i="1"/>
</calcChain>
</file>

<file path=xl/sharedStrings.xml><?xml version="1.0" encoding="utf-8"?>
<sst xmlns="http://schemas.openxmlformats.org/spreadsheetml/2006/main" count="32139" uniqueCount="1042">
  <si>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</si>
  <si>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</si>
  <si>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</si>
  <si>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</si>
  <si>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</si>
  <si>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</si>
  <si>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</si>
  <si>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</si>
  <si>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</si>
  <si>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</si>
  <si>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</si>
  <si>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</si>
  <si>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</si>
  <si>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</si>
  <si>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</si>
  <si>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</si>
  <si>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</si>
  <si>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</si>
  <si>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</si>
  <si>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</si>
  <si>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</si>
  <si>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</si>
  <si>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</si>
  <si>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</si>
  <si>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</si>
  <si>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</si>
  <si>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</si>
  <si>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</si>
  <si>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</si>
  <si>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</si>
  <si>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</si>
  <si>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</si>
  <si>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</si>
  <si>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</si>
  <si>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</si>
  <si>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</si>
  <si>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</si>
  <si>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</si>
  <si>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</si>
  <si>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</si>
  <si>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</si>
  <si>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</si>
  <si>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</si>
  <si>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</si>
  <si>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</si>
  <si>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</si>
  <si>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</si>
  <si>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</si>
  <si>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</si>
  <si>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</si>
  <si>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</si>
  <si>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</si>
  <si>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</si>
  <si>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</si>
  <si>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</si>
  <si>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</si>
  <si>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US Government</t>
  </si>
  <si>
    <t>ADV PL US GOVT/POL - 0</t>
  </si>
  <si>
    <t>Period 02</t>
  </si>
  <si>
    <t>TAIT, HELEN</t>
  </si>
  <si>
    <t>N/A</t>
  </si>
  <si>
    <t>M 1</t>
  </si>
  <si>
    <t>M, T, W, H, F</t>
  </si>
  <si>
    <t>Semester 2</t>
  </si>
  <si>
    <t>Weighted</t>
  </si>
  <si>
    <t>High</t>
  </si>
  <si>
    <t>Semester</t>
  </si>
  <si>
    <t>Default</t>
  </si>
  <si>
    <t>S - Self-contained</t>
  </si>
  <si>
    <t>00 - School District Facility</t>
  </si>
  <si>
    <t>Y - Highly Qualified</t>
  </si>
  <si>
    <t>N - No</t>
  </si>
  <si>
    <t>Z - Not Applicable</t>
  </si>
  <si>
    <t>Period 04</t>
  </si>
  <si>
    <t>AMER GOVT - A</t>
  </si>
  <si>
    <t>TURNER, CECIL</t>
  </si>
  <si>
    <t>A001</t>
  </si>
  <si>
    <t>F 7</t>
  </si>
  <si>
    <t>Semester 1</t>
  </si>
  <si>
    <t>Unweighted</t>
  </si>
  <si>
    <t>A002</t>
  </si>
  <si>
    <t>Period 07</t>
  </si>
  <si>
    <t>A003</t>
  </si>
  <si>
    <t>C - Co-teaching</t>
  </si>
  <si>
    <t>B - Has training</t>
  </si>
  <si>
    <t>Period 01</t>
  </si>
  <si>
    <t>A004</t>
  </si>
  <si>
    <t>AMER GOVT - B</t>
  </si>
  <si>
    <t>KLEMMER, ANTHONY</t>
  </si>
  <si>
    <t>B005</t>
  </si>
  <si>
    <t>M 1A</t>
  </si>
  <si>
    <t>AMER GOVT HON - A</t>
  </si>
  <si>
    <t>H - Honors</t>
  </si>
  <si>
    <t>US History</t>
  </si>
  <si>
    <t>ADV PL U.S. HIST - 0</t>
  </si>
  <si>
    <t>N 13</t>
  </si>
  <si>
    <t>Full Year</t>
  </si>
  <si>
    <t>H - Certified teaching core subject - qualified per HOUSSE</t>
  </si>
  <si>
    <t>Period 03</t>
  </si>
  <si>
    <t>US HIST - 0</t>
  </si>
  <si>
    <t>SETTLE, CHRISTOPHER</t>
  </si>
  <si>
    <t>L 8</t>
  </si>
  <si>
    <t>Period 05</t>
  </si>
  <si>
    <t>STANTON, PATRICE</t>
  </si>
  <si>
    <t>M 9</t>
  </si>
  <si>
    <t>Period 06</t>
  </si>
  <si>
    <t>US HIST HON - 0</t>
  </si>
  <si>
    <t>US HIST HON - C</t>
  </si>
  <si>
    <t>SCHUSTER, DEIRDRE</t>
  </si>
  <si>
    <t>C009</t>
  </si>
  <si>
    <t>M 8</t>
  </si>
  <si>
    <t>CCT</t>
  </si>
  <si>
    <t>DIGITAL DESIGN 1 - C</t>
  </si>
  <si>
    <t>CORIARTY, GREG</t>
  </si>
  <si>
    <t>C001</t>
  </si>
  <si>
    <t>B 3</t>
  </si>
  <si>
    <t>B - Substitute teacher</t>
  </si>
  <si>
    <t>Z - Course is not a core academic subject</t>
  </si>
  <si>
    <t>C002</t>
  </si>
  <si>
    <t>DIGITAL DESIGN 2 - C</t>
  </si>
  <si>
    <t>Economics</t>
  </si>
  <si>
    <t>ECON - 0</t>
  </si>
  <si>
    <t>SPENCER, GEORGE</t>
  </si>
  <si>
    <t>M 2</t>
  </si>
  <si>
    <t>ECON HON - 0</t>
  </si>
  <si>
    <t>Elective</t>
  </si>
  <si>
    <t>AVID 2 - 0</t>
  </si>
  <si>
    <t>A 3</t>
  </si>
  <si>
    <t>DRIVER ED CLASS/LAB - 0</t>
  </si>
  <si>
    <t>HERNON, SCOTT</t>
  </si>
  <si>
    <t>H 9</t>
  </si>
  <si>
    <t>O'SULLIVAN, KEVIN</t>
  </si>
  <si>
    <t>Non-Credit</t>
  </si>
  <si>
    <t>EXEC INTERN 1 - 0</t>
  </si>
  <si>
    <t>BLACK, MARY</t>
  </si>
  <si>
    <t>I 3</t>
  </si>
  <si>
    <t>EXEC INTERN 2 - 0</t>
  </si>
  <si>
    <t>EXEC INTERN 3 - 2</t>
  </si>
  <si>
    <t>FL VIRTUAL S1 P1 - 1</t>
  </si>
  <si>
    <t>FLVS100</t>
  </si>
  <si>
    <t>TBA, 6</t>
  </si>
  <si>
    <t>20 - Virtual School</t>
  </si>
  <si>
    <t>V - Local</t>
  </si>
  <si>
    <t>FL VIRTUAL S1 P1 - 2</t>
  </si>
  <si>
    <t>FL VIRTUAL S1 P1 - 3</t>
  </si>
  <si>
    <t>FL VIRTUAL S1 P1 - 6</t>
  </si>
  <si>
    <t>FL VIRTUAL S1 P1 - 7</t>
  </si>
  <si>
    <t>FL VIRTUAL S1 P2 - 1</t>
  </si>
  <si>
    <t>FLVS200</t>
  </si>
  <si>
    <t>FL VIRTUAL S1 P2 - 2</t>
  </si>
  <si>
    <t>FL VIRTUAL S1 P2 - 5</t>
  </si>
  <si>
    <t>FL VIRTUAL S1 P2 - 7</t>
  </si>
  <si>
    <t>DUAL ENROL1 - 1</t>
  </si>
  <si>
    <t>DUALEN1</t>
  </si>
  <si>
    <t>TBA, 7</t>
  </si>
  <si>
    <t>DUAL ENROL1 - 4</t>
  </si>
  <si>
    <t>DUAL ENROL1 - 7</t>
  </si>
  <si>
    <t>DUAL ENROL2 - 1</t>
  </si>
  <si>
    <t>DUALEN2</t>
  </si>
  <si>
    <t>DUAL ENROL2 - 4</t>
  </si>
  <si>
    <t>DUAL ENROL2 - 7</t>
  </si>
  <si>
    <t>English</t>
  </si>
  <si>
    <t>COMPOSITION II - 0</t>
  </si>
  <si>
    <t>ENC1102</t>
  </si>
  <si>
    <t>LEO, STEPHEN</t>
  </si>
  <si>
    <t>K 8</t>
  </si>
  <si>
    <t>I - Certified/Licensed in field being taught</t>
  </si>
  <si>
    <t>J 5</t>
  </si>
  <si>
    <t>COMPOSITION I - 0</t>
  </si>
  <si>
    <t>ENC1101</t>
  </si>
  <si>
    <t>ADV PL ENG COMPO - 0</t>
  </si>
  <si>
    <t>DIMMER, JOYCE</t>
  </si>
  <si>
    <t>L 4</t>
  </si>
  <si>
    <t>ADV PL ENG LIT COMPO - 0</t>
  </si>
  <si>
    <t>GERAKIOS, MARIA</t>
  </si>
  <si>
    <t>01269A</t>
  </si>
  <si>
    <t>L 6</t>
  </si>
  <si>
    <t>ENG 3 THROUGH ESOL - 1</t>
  </si>
  <si>
    <t>A 5</t>
  </si>
  <si>
    <t>Fam &amp; Cons Sci</t>
  </si>
  <si>
    <t>EARLY CHILD 1 NEW - 0</t>
  </si>
  <si>
    <t>HOCH, JAMY</t>
  </si>
  <si>
    <t>J 1</t>
  </si>
  <si>
    <t>CHILD DEV - 0</t>
  </si>
  <si>
    <t>NUTRITION &amp; WELLNESS - 0</t>
  </si>
  <si>
    <t>STEERS, ANITA</t>
  </si>
  <si>
    <t>J 2</t>
  </si>
  <si>
    <t>PRIN FOOD PREPR - 0</t>
  </si>
  <si>
    <t>Fine Arts</t>
  </si>
  <si>
    <t>BAND 3 - 0</t>
  </si>
  <si>
    <t>PARRULLI, VINCENT</t>
  </si>
  <si>
    <t>BAND</t>
  </si>
  <si>
    <t>BAND 4 - 0</t>
  </si>
  <si>
    <t>BAND 5 - 0</t>
  </si>
  <si>
    <t>CHORUS 1 - 0</t>
  </si>
  <si>
    <t>PRINA, KEVIN</t>
  </si>
  <si>
    <t>CHORUS</t>
  </si>
  <si>
    <t>CHORUS 2 - 0</t>
  </si>
  <si>
    <t>THEATRE 1 - 0</t>
  </si>
  <si>
    <t>FLORIO, KIMBERLY</t>
  </si>
  <si>
    <t>A 2</t>
  </si>
  <si>
    <t>THEATRE 2 - 0</t>
  </si>
  <si>
    <t>THEATRE 3 HON - 0</t>
  </si>
  <si>
    <t>GUITAR 2 - 0</t>
  </si>
  <si>
    <t>INSTRU ENS 2 - 0</t>
  </si>
  <si>
    <t>KEYBD 1 - 0</t>
  </si>
  <si>
    <t>Foreign Language-Elective</t>
  </si>
  <si>
    <t>CHINESE 4 HON - 0</t>
  </si>
  <si>
    <t>ZHAO, JIANSONG</t>
  </si>
  <si>
    <t>C 7</t>
  </si>
  <si>
    <t>CHINESE 1 - 0</t>
  </si>
  <si>
    <t>CHINESE 2 - 0</t>
  </si>
  <si>
    <t>CHINESE 3 HON - 0</t>
  </si>
  <si>
    <t>FRENCH 1 - 0</t>
  </si>
  <si>
    <t>01269C</t>
  </si>
  <si>
    <t>K 6</t>
  </si>
  <si>
    <t>FRENCH 2 - 0</t>
  </si>
  <si>
    <t>SPANISH 1 - 0</t>
  </si>
  <si>
    <t>GETTINS, ANITA</t>
  </si>
  <si>
    <t>K 3</t>
  </si>
  <si>
    <t>01269B</t>
  </si>
  <si>
    <t>K 5</t>
  </si>
  <si>
    <t>SPANISH 2 - 0</t>
  </si>
  <si>
    <t>K 4</t>
  </si>
  <si>
    <t>SPANISH 3 HON - 0</t>
  </si>
  <si>
    <t>SPRAGUE, IRMA</t>
  </si>
  <si>
    <t>K 2</t>
  </si>
  <si>
    <t>SPANISH 4 HON - 0</t>
  </si>
  <si>
    <t>Lang Arts Electives</t>
  </si>
  <si>
    <t>CREATIVE WRIT 1 - 0</t>
  </si>
  <si>
    <t>L 3</t>
  </si>
  <si>
    <t>JOURN 1 - 0</t>
  </si>
  <si>
    <t>TRAUTWEIN, MARGARET</t>
  </si>
  <si>
    <t>K 7</t>
  </si>
  <si>
    <t>JOURN 1 - Y</t>
  </si>
  <si>
    <t>GRAY, JENNIFER</t>
  </si>
  <si>
    <t>Y001</t>
  </si>
  <si>
    <t>J 6</t>
  </si>
  <si>
    <t>JOURN 2 - N</t>
  </si>
  <si>
    <t>N001</t>
  </si>
  <si>
    <t>JOURN 2 - Y</t>
  </si>
  <si>
    <t>JOURN 3 HON - N</t>
  </si>
  <si>
    <t>JOURN 3 HON - Y</t>
  </si>
  <si>
    <t>JOURN 4 HON - N</t>
  </si>
  <si>
    <t>JOURN 4 HON - Y</t>
  </si>
  <si>
    <t>JOURN 5 HON - N</t>
  </si>
  <si>
    <t>JOURN 5 HON - Y</t>
  </si>
  <si>
    <t>Mathematics</t>
  </si>
  <si>
    <t>ADV PL CALCULUS AB - 0</t>
  </si>
  <si>
    <t>MILLS, CHRISTIAN</t>
  </si>
  <si>
    <t>B 2</t>
  </si>
  <si>
    <t>ADV PL STAT - 0</t>
  </si>
  <si>
    <t>C 8</t>
  </si>
  <si>
    <t>ALG 2 - 0</t>
  </si>
  <si>
    <t>SHACKTON, ELIZABETH</t>
  </si>
  <si>
    <t>C 1</t>
  </si>
  <si>
    <t>ALG 2 HON - 0</t>
  </si>
  <si>
    <t>MICHAEL, TRACY</t>
  </si>
  <si>
    <t>C 4</t>
  </si>
  <si>
    <t>ALG 2 HON - C</t>
  </si>
  <si>
    <t>SIEMION, MICHAEL</t>
  </si>
  <si>
    <t>B 7</t>
  </si>
  <si>
    <t>ALG 2 HON - S</t>
  </si>
  <si>
    <t>S001</t>
  </si>
  <si>
    <t>S002</t>
  </si>
  <si>
    <t>ANALYSIS OF FUNC HON - 0</t>
  </si>
  <si>
    <t>PRESCOTT, RACHEL</t>
  </si>
  <si>
    <t>B 8</t>
  </si>
  <si>
    <t>GEOMETRY - C</t>
  </si>
  <si>
    <t>KITCHEN, DENISE</t>
  </si>
  <si>
    <t>C 2</t>
  </si>
  <si>
    <t>GEOMETRY - H</t>
  </si>
  <si>
    <t>H002</t>
  </si>
  <si>
    <t>GEOMETRY HON - C</t>
  </si>
  <si>
    <t>GEOMETRY HON - H</t>
  </si>
  <si>
    <t>H001</t>
  </si>
  <si>
    <t>GEOMETRY HON - S</t>
  </si>
  <si>
    <t>ALG 1 CR - 0</t>
  </si>
  <si>
    <t>COOPER, TIMOTHY</t>
  </si>
  <si>
    <t>B 4</t>
  </si>
  <si>
    <t>LIB ARTS MATH 2 - 0</t>
  </si>
  <si>
    <t>SPRIDGEON, OLENA</t>
  </si>
  <si>
    <t>PRE-CALCULUS HON - 0</t>
  </si>
  <si>
    <t>PROB, STAT W/APPLS - 0</t>
  </si>
  <si>
    <t>GRECO, S</t>
  </si>
  <si>
    <t>01203A</t>
  </si>
  <si>
    <t>B 4A</t>
  </si>
  <si>
    <t>Physical Education</t>
  </si>
  <si>
    <t>BASKETBALL - 0</t>
  </si>
  <si>
    <t>LIEB, ANDREW</t>
  </si>
  <si>
    <t>GYM</t>
  </si>
  <si>
    <t>Aerobics 1 - 0</t>
  </si>
  <si>
    <t>GIVENS, EILEEN</t>
  </si>
  <si>
    <t>Volleyball 1 - 0</t>
  </si>
  <si>
    <t>BAYLY, KAYLYN</t>
  </si>
  <si>
    <t>WEIGHT TRAIN 1 - 0</t>
  </si>
  <si>
    <t>HOPE - 0</t>
  </si>
  <si>
    <t>BLUMER, STEVEN</t>
  </si>
  <si>
    <t>G 4</t>
  </si>
  <si>
    <t>H 10</t>
  </si>
  <si>
    <t>SALTZ, ROBERT</t>
  </si>
  <si>
    <t>Aerobics 2 - 0</t>
  </si>
  <si>
    <t>Volleyball 2 - 0</t>
  </si>
  <si>
    <t>SOCCER - 0</t>
  </si>
  <si>
    <t>TEAM SPRTS 1 - 0</t>
  </si>
  <si>
    <t>TEAM SPRTS 2 - 0</t>
  </si>
  <si>
    <t>Science</t>
  </si>
  <si>
    <t>AGRISCI FOUND 1 - 0</t>
  </si>
  <si>
    <t>ATHERHOLT, MARK</t>
  </si>
  <si>
    <t>H 8</t>
  </si>
  <si>
    <t>ANAT PHYSIO - 0</t>
  </si>
  <si>
    <t>MORSE, ERIN</t>
  </si>
  <si>
    <t>D 1</t>
  </si>
  <si>
    <t>BIO 1 HON - H</t>
  </si>
  <si>
    <t>E 4</t>
  </si>
  <si>
    <t>ROBINSON, MARCELLA</t>
  </si>
  <si>
    <t>D 6</t>
  </si>
  <si>
    <t>CHEM 1 - 0</t>
  </si>
  <si>
    <t>MONROE, MEIGHAN</t>
  </si>
  <si>
    <t>E 5</t>
  </si>
  <si>
    <t>STRAUB, STEPHAN</t>
  </si>
  <si>
    <t>D 5</t>
  </si>
  <si>
    <t>CHEM 1 HON - 0</t>
  </si>
  <si>
    <t>CHEM 1 HON - S</t>
  </si>
  <si>
    <t>WALKER, ALISON</t>
  </si>
  <si>
    <t>E 6</t>
  </si>
  <si>
    <t>MARINE SCI 1 - 0</t>
  </si>
  <si>
    <t>01607C</t>
  </si>
  <si>
    <t>F 5</t>
  </si>
  <si>
    <t>PHY SCI - 0</t>
  </si>
  <si>
    <t>PERALTA, PERCY</t>
  </si>
  <si>
    <t>P 4</t>
  </si>
  <si>
    <t>PHYS 1 - 0</t>
  </si>
  <si>
    <t>MCNICOL, ANN</t>
  </si>
  <si>
    <t>E 7</t>
  </si>
  <si>
    <t>PHYS 1 HON - 0</t>
  </si>
  <si>
    <t>KUDELICH, PETER</t>
  </si>
  <si>
    <t>01309A</t>
  </si>
  <si>
    <t>D D</t>
  </si>
  <si>
    <t>ANAT PHYSIO HON - 0</t>
  </si>
  <si>
    <t>MARINE SCI 1 HON - 0</t>
  </si>
  <si>
    <t>Social Studies electives</t>
  </si>
  <si>
    <t>ADV PL EURO HIST - 0</t>
  </si>
  <si>
    <t>ROSSOW, RICHARD</t>
  </si>
  <si>
    <t>N 12</t>
  </si>
  <si>
    <t>FLORIDA HIST - 0</t>
  </si>
  <si>
    <t>SICA, DAVID</t>
  </si>
  <si>
    <t>M 4</t>
  </si>
  <si>
    <t>ADV PL HUMAN GEOG - 0</t>
  </si>
  <si>
    <t>ANTHROP - 0</t>
  </si>
  <si>
    <t>GLOBAL STUDIES - A</t>
  </si>
  <si>
    <t>HOLOCAUST - 0</t>
  </si>
  <si>
    <t>LAW STUDIES - 0</t>
  </si>
  <si>
    <t>PSYCH 1 - 0</t>
  </si>
  <si>
    <t>YONGUE, JOHN</t>
  </si>
  <si>
    <t>M 7</t>
  </si>
  <si>
    <t>PSYCH 2 - 0</t>
  </si>
  <si>
    <t>WOMEN'S STUDIES - 0</t>
  </si>
  <si>
    <t>BRUNSON, RUTH</t>
  </si>
  <si>
    <t>N 11</t>
  </si>
  <si>
    <t>Practical Arts</t>
  </si>
  <si>
    <t>COMM TECH 1 - 0</t>
  </si>
  <si>
    <t>F 1</t>
  </si>
  <si>
    <t>COMM TECH 2 - 0</t>
  </si>
  <si>
    <t>COMM TECH 3 - 0</t>
  </si>
  <si>
    <t>Vocational Education</t>
  </si>
  <si>
    <t>HORT SCI 3 - 0</t>
  </si>
  <si>
    <t>INTROD HORT 2 - 0</t>
  </si>
  <si>
    <t>MAT &amp; PROCS TECH 1 - 0</t>
  </si>
  <si>
    <t>F 3</t>
  </si>
  <si>
    <t>MAT &amp; PROCS TECH 2 - 0</t>
  </si>
  <si>
    <t>TV PRODUCTION 1 - 0</t>
  </si>
  <si>
    <t>ZIMMERMANN, CARL</t>
  </si>
  <si>
    <t>K 1</t>
  </si>
  <si>
    <t>TV PRODUCTION 1 - S</t>
  </si>
  <si>
    <t>TV PRODUCTION 2 - 0</t>
  </si>
  <si>
    <t>TV PRODUCTION 3 - 0</t>
  </si>
  <si>
    <t>World History</t>
  </si>
  <si>
    <t>ADV PL WORLD HIST - 0</t>
  </si>
  <si>
    <t>CORREA, IVETTE</t>
  </si>
  <si>
    <t>01106A</t>
  </si>
  <si>
    <t>A 5A</t>
  </si>
  <si>
    <t>WORLD HIST - 0</t>
  </si>
  <si>
    <t>DAVIS, JARED</t>
  </si>
  <si>
    <t>F 4A</t>
  </si>
  <si>
    <t>WORLD HIST - C</t>
  </si>
  <si>
    <t>WORLD HIST HON - 0</t>
  </si>
  <si>
    <t>M 6</t>
  </si>
  <si>
    <t>WORLD HIST HON - C</t>
  </si>
  <si>
    <t>WORLD HIST HON - S</t>
  </si>
  <si>
    <t>ENG 4: FL COLL PREP - 0</t>
  </si>
  <si>
    <t>Math Coll. Readiness - 0</t>
  </si>
  <si>
    <t>EURHY 1 - 0</t>
  </si>
  <si>
    <t>LATIN AMER HISTORY - 0</t>
  </si>
  <si>
    <t>Business Ed</t>
  </si>
  <si>
    <t>CPTR COLG &amp; CAR - 0</t>
  </si>
  <si>
    <t>BUCKMAN, SHARON</t>
  </si>
  <si>
    <t>A 7</t>
  </si>
  <si>
    <t>EARLY CHILD 2 NEW - 0</t>
  </si>
  <si>
    <t>EARLY CHILD 3 NEW - 0</t>
  </si>
  <si>
    <t>PRIN FASH DESIGN - 0</t>
  </si>
  <si>
    <t>CONERS, KIMBERLY</t>
  </si>
  <si>
    <t>I 4</t>
  </si>
  <si>
    <t>Computer Systems and IT (CSIT) Foundations - C</t>
  </si>
  <si>
    <t>SMITH, DANIEL</t>
  </si>
  <si>
    <t>A 9</t>
  </si>
  <si>
    <t>Computer Systems and IT (CSIT)  System Essentials - C</t>
  </si>
  <si>
    <t>ADV PL ART HIST - 0</t>
  </si>
  <si>
    <t>2-D ART 1 - 0</t>
  </si>
  <si>
    <t>ANDERSEN, MARIA</t>
  </si>
  <si>
    <t>M 3</t>
  </si>
  <si>
    <t>2-D ART 2 - 0</t>
  </si>
  <si>
    <t>MUSIC THEATRE 1 - 0</t>
  </si>
  <si>
    <t>MUSIC THEATRE 2 - 0</t>
  </si>
  <si>
    <t>CHINESE 5 HON - 0</t>
  </si>
  <si>
    <t>3-D ART 1 - 0</t>
  </si>
  <si>
    <t>TITUS, JAY</t>
  </si>
  <si>
    <t>M 5</t>
  </si>
  <si>
    <t>3-D ART 2 - 0</t>
  </si>
  <si>
    <t>ADV ALG W/FIN APP - 0</t>
  </si>
  <si>
    <t>BALDOCK, CATHERINE</t>
  </si>
  <si>
    <t>C 3</t>
  </si>
  <si>
    <t>SPRINGER, DIANA</t>
  </si>
  <si>
    <t>B 6</t>
  </si>
  <si>
    <t>ISTEM</t>
  </si>
  <si>
    <t>ENGINEERING TECH 1 - 0</t>
  </si>
  <si>
    <t>FRIEDMAN, FRED</t>
  </si>
  <si>
    <t>F 6</t>
  </si>
  <si>
    <t>ENGINEERING TECH 1 - S</t>
  </si>
  <si>
    <t>ENGINEERING TECH 2 - S</t>
  </si>
  <si>
    <t>DUAL ENROL2 - EC</t>
  </si>
  <si>
    <t>E002 002</t>
  </si>
  <si>
    <t>0008 008</t>
  </si>
  <si>
    <t>ALG 1 - B</t>
  </si>
  <si>
    <t>NOLAN, SEAN</t>
  </si>
  <si>
    <t>B001 001</t>
  </si>
  <si>
    <t>B 9</t>
  </si>
  <si>
    <t>History of the United States II - 0</t>
  </si>
  <si>
    <t>AMH2020</t>
  </si>
  <si>
    <t>0001 001</t>
  </si>
  <si>
    <t>0003 003</t>
  </si>
  <si>
    <t>PHYS 1 HON - S</t>
  </si>
  <si>
    <t>S005 005</t>
  </si>
  <si>
    <t>0002 002</t>
  </si>
  <si>
    <t>0004 004</t>
  </si>
  <si>
    <t>JOURN 6 HON - N</t>
  </si>
  <si>
    <t>N002 002</t>
  </si>
  <si>
    <t>EARLY CHILDHOOD ED 4 - 0</t>
  </si>
  <si>
    <t>B002 002</t>
  </si>
  <si>
    <t>US HIST HON - S</t>
  </si>
  <si>
    <t>S001 001</t>
  </si>
  <si>
    <t>INDIV/DUAL SPRTS 1 - 0</t>
  </si>
  <si>
    <t>DUAL ENROL1 - EC</t>
  </si>
  <si>
    <t>0009 009</t>
  </si>
  <si>
    <t>Volleyball 3 - 0</t>
  </si>
  <si>
    <t>0012 012</t>
  </si>
  <si>
    <t>B004 004</t>
  </si>
  <si>
    <t>DUAL ENROL1 - EA</t>
  </si>
  <si>
    <t>E003 003</t>
  </si>
  <si>
    <t>ENG 4 THROUGH ESOL - 1</t>
  </si>
  <si>
    <t>1002 002</t>
  </si>
  <si>
    <t>CREATIVE PHOTO 1 - 0</t>
  </si>
  <si>
    <t>AVID 3 - 0</t>
  </si>
  <si>
    <t>DUAL ENROL2 - EA</t>
  </si>
  <si>
    <t>ADV PL BIO - 0</t>
  </si>
  <si>
    <t>0010 010</t>
  </si>
  <si>
    <t>0011 011</t>
  </si>
  <si>
    <t>HISTORY OF THE UNITED STATES I - 0</t>
  </si>
  <si>
    <t>AMH2010</t>
  </si>
  <si>
    <t>ADV PL ENV SCI - 0</t>
  </si>
  <si>
    <t>E 3</t>
  </si>
  <si>
    <t>0007 007</t>
  </si>
  <si>
    <t>S003 001</t>
  </si>
  <si>
    <t>C002 001</t>
  </si>
  <si>
    <t>A  9</t>
  </si>
  <si>
    <t>A009 009</t>
  </si>
  <si>
    <t>WEIGHT TRAIN 3 - 0</t>
  </si>
  <si>
    <t>0005 005</t>
  </si>
  <si>
    <t>ADV TECH APPL - C</t>
  </si>
  <si>
    <t>C001 001</t>
  </si>
  <si>
    <t>BAND 6 - 0</t>
  </si>
  <si>
    <t>CREATIVE WRIT 2 - 0</t>
  </si>
  <si>
    <t>USER INTERFACE DESIGN - C</t>
  </si>
  <si>
    <t>PRIN INT DESIGN SERV - 0</t>
  </si>
  <si>
    <t>CARE/PREV OF ATH INJ - 0</t>
  </si>
  <si>
    <t>FOUND OF WEB DESIGN - C</t>
  </si>
  <si>
    <t>ADV TECH APPL - M</t>
  </si>
  <si>
    <t>M002 002</t>
  </si>
  <si>
    <t>BUSINESS ENTREP PRIN - 0</t>
  </si>
  <si>
    <t>LEG ASPECTS BUSINESS - 0</t>
  </si>
  <si>
    <t>BUSINESS COOP ED OJT - 6</t>
  </si>
  <si>
    <t>6001 001</t>
  </si>
  <si>
    <t>BUSINESS COOP ED OJT - 7</t>
  </si>
  <si>
    <t>7002 002</t>
  </si>
  <si>
    <t>FRENCH 3 HON - 0</t>
  </si>
  <si>
    <t>INT DESIGN TECNQS - 0</t>
  </si>
  <si>
    <t>FASH DSN SPEC - 0</t>
  </si>
  <si>
    <t>MAT &amp; PROCS TECH 3 - 0</t>
  </si>
  <si>
    <t>TV PRODUCTION 6 - 0</t>
  </si>
  <si>
    <t>TELEVISION PRO 7 - 0</t>
  </si>
  <si>
    <t>TV PRODUCTION 4 - 0</t>
  </si>
  <si>
    <t>TV PRODUCTION 5 - 0</t>
  </si>
  <si>
    <t>LEADERSHIP DEVELOPMENT SEMINAR - 0</t>
  </si>
  <si>
    <t>SLS1264</t>
  </si>
  <si>
    <t>0021 001</t>
  </si>
  <si>
    <t>Unused</t>
  </si>
  <si>
    <t>CAREER &amp; LIFE PLANNING - 0</t>
  </si>
  <si>
    <t>SLS1301</t>
  </si>
  <si>
    <t>FL VIRTUAL S1 P1 - 5</t>
  </si>
  <si>
    <t>5002 002</t>
  </si>
  <si>
    <t>FL VIRTUAL S1 P2 - 3</t>
  </si>
  <si>
    <t>3002 002</t>
  </si>
  <si>
    <t>FL VIRTUAL S1 P2 - 6</t>
  </si>
  <si>
    <t>6003 003</t>
  </si>
  <si>
    <t>DUAL ENROL1 - 2</t>
  </si>
  <si>
    <t>2001 001</t>
  </si>
  <si>
    <t>DUAL ENROL1 - 3</t>
  </si>
  <si>
    <t>DUAL ENROL1 - 5</t>
  </si>
  <si>
    <t>5003 003</t>
  </si>
  <si>
    <t>DUAL ENROL1 - 6</t>
  </si>
  <si>
    <t>6004 004</t>
  </si>
  <si>
    <t>DUAL ENROL2 - 2</t>
  </si>
  <si>
    <t>DUAL ENROL2 - 3</t>
  </si>
  <si>
    <t>DUAL ENROL2 - 5</t>
  </si>
  <si>
    <t>DUAL ENROL2 - 6</t>
  </si>
  <si>
    <t>BAND 1 - 0</t>
  </si>
  <si>
    <t>CHORUS 3 - 0</t>
  </si>
  <si>
    <t>INSTRU ENS 3 - 0</t>
  </si>
  <si>
    <t>INSTRU ENS 4 HON - 0</t>
  </si>
  <si>
    <t>JOURN 6 HON - Y</t>
  </si>
  <si>
    <t>Y001 001</t>
  </si>
  <si>
    <t>DEBATE 1 - 0</t>
  </si>
  <si>
    <t>EURHY 2 - 0</t>
  </si>
  <si>
    <t>Computer &amp; Network Security Fundamentals - S</t>
  </si>
  <si>
    <t>THE COLLEGE EXPERIENCE - 0</t>
  </si>
  <si>
    <t>SLS1101</t>
  </si>
  <si>
    <t>ADAP PE IEP OR 504 - 0</t>
  </si>
  <si>
    <t>EURHY 3 - 0</t>
  </si>
  <si>
    <t>Cybersecurity Essentials - S</t>
  </si>
  <si>
    <t>SPEECH 1 - 0</t>
  </si>
  <si>
    <t>HOPE - OC</t>
  </si>
  <si>
    <t>O017 017</t>
  </si>
  <si>
    <t>AMER GOVT HON - C</t>
  </si>
  <si>
    <t>SOCIOLOGY - 0</t>
  </si>
  <si>
    <t>0002 001</t>
  </si>
  <si>
    <t>ERTH/SPA SCI - B</t>
  </si>
  <si>
    <t>GUZELL, SHERILYN</t>
  </si>
  <si>
    <t>B003 001</t>
  </si>
  <si>
    <t>01705B</t>
  </si>
  <si>
    <t>H 2A</t>
  </si>
  <si>
    <t>0003 001</t>
  </si>
  <si>
    <t>H004 002</t>
  </si>
  <si>
    <t>ALG 2 - C</t>
  </si>
  <si>
    <t>Tennis 1 - 0</t>
  </si>
  <si>
    <t>Tennis 2 - 0</t>
  </si>
  <si>
    <t>Tennis 3 - 0</t>
  </si>
  <si>
    <t>ALG 1 - C</t>
  </si>
  <si>
    <t>01203B</t>
  </si>
  <si>
    <t>B 5</t>
  </si>
  <si>
    <t>GEOMETRY - 0</t>
  </si>
  <si>
    <t>0004 002</t>
  </si>
  <si>
    <t>C 5</t>
  </si>
  <si>
    <t>THEATRE 4 HON - 0</t>
  </si>
  <si>
    <t>FAM &amp; CONS SCI - OJT - 0</t>
  </si>
  <si>
    <t>CHORUS 4 - 0</t>
  </si>
  <si>
    <t>FOOD SCI TECH - 0</t>
  </si>
  <si>
    <t>0005 003</t>
  </si>
  <si>
    <t>INTERMEDIATE ALGEBRA - 0</t>
  </si>
  <si>
    <t>MAT1033</t>
  </si>
  <si>
    <t>0006 004</t>
  </si>
  <si>
    <t>PRE-CALCULUS HON - S</t>
  </si>
  <si>
    <t>VARGA, JENNIFER</t>
  </si>
  <si>
    <t>S004 001</t>
  </si>
  <si>
    <t>C 6</t>
  </si>
  <si>
    <t>INF GEO - 0</t>
  </si>
  <si>
    <t>0006 006</t>
  </si>
  <si>
    <t>GEOMETRY HON - 0</t>
  </si>
  <si>
    <t>B004 003</t>
  </si>
  <si>
    <t>ERTH/SPA SCI - A</t>
  </si>
  <si>
    <t>YOUNG, TERESA</t>
  </si>
  <si>
    <t>A006 004</t>
  </si>
  <si>
    <t>01705A</t>
  </si>
  <si>
    <t>G 7</t>
  </si>
  <si>
    <t>WORLD RELIGIONS - 0</t>
  </si>
  <si>
    <t>ADV PL PSYCH - 0</t>
  </si>
  <si>
    <t>B006 002</t>
  </si>
  <si>
    <t>AMER GOVT HON - H</t>
  </si>
  <si>
    <t>H002 002</t>
  </si>
  <si>
    <t>BIO 1 - 0</t>
  </si>
  <si>
    <t>0009 006</t>
  </si>
  <si>
    <t>A007 005</t>
  </si>
  <si>
    <t>GUITAR 1 - 0</t>
  </si>
  <si>
    <t>0013 013</t>
  </si>
  <si>
    <t>COLLEGE ALGEBRA - 0</t>
  </si>
  <si>
    <t>MAC1105</t>
  </si>
  <si>
    <t>0007 005</t>
  </si>
  <si>
    <t>0008 006</t>
  </si>
  <si>
    <t>JOURN 1 - N</t>
  </si>
  <si>
    <t>N001 001</t>
  </si>
  <si>
    <t>0009 007</t>
  </si>
  <si>
    <t>WEIGHT TRAIN 2 - 0</t>
  </si>
  <si>
    <t>MUSIC THEATRE 3 - 0</t>
  </si>
  <si>
    <t>S005 004</t>
  </si>
  <si>
    <t>A008 006</t>
  </si>
  <si>
    <t>0011 008</t>
  </si>
  <si>
    <t>0005 004</t>
  </si>
  <si>
    <t>H005 003</t>
  </si>
  <si>
    <t>0007 006</t>
  </si>
  <si>
    <t>H009 005</t>
  </si>
  <si>
    <t>S006 005</t>
  </si>
  <si>
    <t>0018 018</t>
  </si>
  <si>
    <t>SOFTBALL - 0</t>
  </si>
  <si>
    <t>B003 003</t>
  </si>
  <si>
    <t>0010 008</t>
  </si>
  <si>
    <t>C005 005</t>
  </si>
  <si>
    <t>ENGINEERING TECH 3 - S</t>
  </si>
  <si>
    <t>ADV PL CALCULUS BC - 0</t>
  </si>
  <si>
    <t>EARLY CHILD ED 4 - 0</t>
  </si>
  <si>
    <t>INSTRU ENS 1 - 0</t>
  </si>
  <si>
    <t>CHEM 1 - C</t>
  </si>
  <si>
    <t>C009 009</t>
  </si>
  <si>
    <t>Computer Systems and IT (CSIT)  Network Systems - C</t>
  </si>
  <si>
    <t>Computer Systems and IT (CSIT)  Network System Design - C</t>
  </si>
  <si>
    <t>TECH THEA DES&amp;PROD 1 - 0</t>
  </si>
  <si>
    <t>CALCULUS HON - 0</t>
  </si>
  <si>
    <t>0011 009</t>
  </si>
  <si>
    <t>B007 006</t>
  </si>
  <si>
    <t>D 2</t>
  </si>
  <si>
    <t>0004 003</t>
  </si>
  <si>
    <t>0007 004</t>
  </si>
  <si>
    <t>H010 006</t>
  </si>
  <si>
    <t>PHILOS - 0</t>
  </si>
  <si>
    <t>B007 003</t>
  </si>
  <si>
    <t>0015 011</t>
  </si>
  <si>
    <t>ERTH/SPA SCI - C</t>
  </si>
  <si>
    <t>C008 008</t>
  </si>
  <si>
    <t>0006 005</t>
  </si>
  <si>
    <t>B008 008</t>
  </si>
  <si>
    <t>CALCULUS HON - S</t>
  </si>
  <si>
    <t>S002 002</t>
  </si>
  <si>
    <t>0012 010</t>
  </si>
  <si>
    <t>ESE</t>
  </si>
  <si>
    <t>CAR EXPS - 1</t>
  </si>
  <si>
    <t>SAINT LOUIS, FRITZPATRICK</t>
  </si>
  <si>
    <t>1001 001</t>
  </si>
  <si>
    <t>01713B</t>
  </si>
  <si>
    <t>J 1B</t>
  </si>
  <si>
    <t>CAR PL - 1</t>
  </si>
  <si>
    <t>LRNG STRATEGIES - 0</t>
  </si>
  <si>
    <t>BUFFALOE, TIFFANY</t>
  </si>
  <si>
    <t>H 5</t>
  </si>
  <si>
    <t>SOC PERS SKLS - 0</t>
  </si>
  <si>
    <t>BOYLAN, HEATHER</t>
  </si>
  <si>
    <t>H 6A</t>
  </si>
  <si>
    <t>ACCESS US HIST - A</t>
  </si>
  <si>
    <t>PHILLIPS, PAMELA</t>
  </si>
  <si>
    <t>A001 001</t>
  </si>
  <si>
    <t>I 7</t>
  </si>
  <si>
    <t>SS: 9-12 - A</t>
  </si>
  <si>
    <t>SCI: 9-12 - D</t>
  </si>
  <si>
    <t>D001 001</t>
  </si>
  <si>
    <t>I 2</t>
  </si>
  <si>
    <t>ENG 2 THROUGH ESOL - 1</t>
  </si>
  <si>
    <t>ENG 1 THROUGH ESOL - 1</t>
  </si>
  <si>
    <t>1003 003</t>
  </si>
  <si>
    <t>MATH: 9-12 - D</t>
  </si>
  <si>
    <t>REESE, MARIENNE</t>
  </si>
  <si>
    <t>SOC PERS SKLS - D</t>
  </si>
  <si>
    <t>D003 003</t>
  </si>
  <si>
    <t>H 6</t>
  </si>
  <si>
    <t>CAR PL - 2</t>
  </si>
  <si>
    <t>2002 002</t>
  </si>
  <si>
    <t>CAR EXPS - 2</t>
  </si>
  <si>
    <t>I  7</t>
  </si>
  <si>
    <t>CAR EXPS - 3</t>
  </si>
  <si>
    <t>3003 003</t>
  </si>
  <si>
    <t>CAR PL - 3</t>
  </si>
  <si>
    <t>Access English 1/2 - D</t>
  </si>
  <si>
    <t>CAR PREP - A</t>
  </si>
  <si>
    <t>BAWKINS, LORI</t>
  </si>
  <si>
    <t>A004 004</t>
  </si>
  <si>
    <t>I 5</t>
  </si>
  <si>
    <t>CAR EXPS - D</t>
  </si>
  <si>
    <t>D005 005</t>
  </si>
  <si>
    <t>ENG: 9-12 - 0</t>
  </si>
  <si>
    <t>LIF MGMT TRAN: 9-12 - 0</t>
  </si>
  <si>
    <t>CAR EXPS - E</t>
  </si>
  <si>
    <t>E006 006</t>
  </si>
  <si>
    <t>CAR ED: 9-12 - D</t>
  </si>
  <si>
    <t>CAR EXPS - B</t>
  </si>
  <si>
    <t>B007 007</t>
  </si>
  <si>
    <t>CAR PL - 4</t>
  </si>
  <si>
    <t>BUSCHE, KIMBERLY</t>
  </si>
  <si>
    <t>4004 004</t>
  </si>
  <si>
    <t>CAR EXPS - 4</t>
  </si>
  <si>
    <t>4008 008</t>
  </si>
  <si>
    <t>CAR EXPS - 5</t>
  </si>
  <si>
    <t>5009 009</t>
  </si>
  <si>
    <t>CAR PL - 5</t>
  </si>
  <si>
    <t>5005 005</t>
  </si>
  <si>
    <t>CAR EXPS - C</t>
  </si>
  <si>
    <t>C010 010</t>
  </si>
  <si>
    <t>CAR PREP - D</t>
  </si>
  <si>
    <t>CAR EXPS - F</t>
  </si>
  <si>
    <t>F011 011</t>
  </si>
  <si>
    <t>M, T, H, F</t>
  </si>
  <si>
    <t>H 4</t>
  </si>
  <si>
    <t>SELF-DETERMINATION - 0</t>
  </si>
  <si>
    <t>1004 002</t>
  </si>
  <si>
    <t>ACCESS US HIST - D</t>
  </si>
  <si>
    <t>D002 002</t>
  </si>
  <si>
    <t>SS: 9-12 - D</t>
  </si>
  <si>
    <t>ACCESS ENGLISH 3/4 - A</t>
  </si>
  <si>
    <t>CAR PL - 6</t>
  </si>
  <si>
    <t>6006 006</t>
  </si>
  <si>
    <t>CAR EXPS - 6</t>
  </si>
  <si>
    <t>6012 012</t>
  </si>
  <si>
    <t>Access English 1/2 - A</t>
  </si>
  <si>
    <t>A002 002</t>
  </si>
  <si>
    <t>CAR EXPS - 7</t>
  </si>
  <si>
    <t>7013 013</t>
  </si>
  <si>
    <t>CAR PL - 7</t>
  </si>
  <si>
    <t>7007 007</t>
  </si>
  <si>
    <t>ACCESS ENGLISH 3/4 - D</t>
  </si>
  <si>
    <t>LIF MGMT TRAN: 9-12 - D</t>
  </si>
  <si>
    <t>ALG 1-B - 1</t>
  </si>
  <si>
    <t>0014 011</t>
  </si>
  <si>
    <t>ACCESS BIOLOGY 1 - D</t>
  </si>
  <si>
    <t>0014 012</t>
  </si>
  <si>
    <t>Biotechnology 1 - S</t>
  </si>
  <si>
    <t>Biotechnology 2 - S</t>
  </si>
  <si>
    <t>S002 001</t>
  </si>
  <si>
    <t>AMER GOVT - 0</t>
  </si>
  <si>
    <t>0005 002</t>
  </si>
  <si>
    <t>ACCESS ALGEBRA 1B - A</t>
  </si>
  <si>
    <t>A002 001</t>
  </si>
  <si>
    <t>ACCESS ALGEBRA 1B - D</t>
  </si>
  <si>
    <t>0003 002</t>
  </si>
  <si>
    <t>0015 013</t>
  </si>
  <si>
    <t>0006 003</t>
  </si>
  <si>
    <t>ALG 1-A - 1</t>
  </si>
  <si>
    <t>ALG 1 - A</t>
  </si>
  <si>
    <t>DUESING, MATTHEW</t>
  </si>
  <si>
    <t>A003 002</t>
  </si>
  <si>
    <t>A 6</t>
  </si>
  <si>
    <t>0007 002</t>
  </si>
  <si>
    <t>PREP FOR ENTREP/EMP - D</t>
  </si>
  <si>
    <t>W</t>
  </si>
  <si>
    <t>INF GEO - 1</t>
  </si>
  <si>
    <t>1004 004</t>
  </si>
  <si>
    <t>1005 005</t>
  </si>
  <si>
    <t>0019 016</t>
  </si>
  <si>
    <t>0013 003</t>
  </si>
  <si>
    <t>ACCESS BIOLOGY 1 - A</t>
  </si>
  <si>
    <t>Biotechnology 1 - 0</t>
  </si>
  <si>
    <t>ADV PL PHYSC:ME,E,MA - 0</t>
  </si>
  <si>
    <t>ERTH/SPA SCI - 0</t>
  </si>
  <si>
    <t>ENG 3 - OC</t>
  </si>
  <si>
    <t>SPRINGER, MICHAEL</t>
  </si>
  <si>
    <t>O007 007</t>
  </si>
  <si>
    <t>A 8</t>
  </si>
  <si>
    <t>Reading</t>
  </si>
  <si>
    <t>INTENS READ - 3</t>
  </si>
  <si>
    <t>MORPHYADES, MELANIE</t>
  </si>
  <si>
    <t>3001 001</t>
  </si>
  <si>
    <t>L 9</t>
  </si>
  <si>
    <t>Y - Yes</t>
  </si>
  <si>
    <t>0004 001</t>
  </si>
  <si>
    <t>HILL, SUZANNE</t>
  </si>
  <si>
    <t>0005 001</t>
  </si>
  <si>
    <t>G 9</t>
  </si>
  <si>
    <t>0006 001</t>
  </si>
  <si>
    <t>0012 011</t>
  </si>
  <si>
    <t>BIO 1 HON - 0</t>
  </si>
  <si>
    <t>BIO 1 HON - S</t>
  </si>
  <si>
    <t>H003 003</t>
  </si>
  <si>
    <t>0013 012</t>
  </si>
  <si>
    <t>LRNG STRATEGIES - 9</t>
  </si>
  <si>
    <t>9001 001</t>
  </si>
  <si>
    <t>BIO 1 - H</t>
  </si>
  <si>
    <t>H007 007</t>
  </si>
  <si>
    <t>0006 002</t>
  </si>
  <si>
    <t>H001 001</t>
  </si>
  <si>
    <t>US HIST - C</t>
  </si>
  <si>
    <t>C003 003</t>
  </si>
  <si>
    <t>TV PRODUCTION 2 - S</t>
  </si>
  <si>
    <t>0013 009</t>
  </si>
  <si>
    <t>H010 010</t>
  </si>
  <si>
    <t>0007 003</t>
  </si>
  <si>
    <t>INTENS READ - 1</t>
  </si>
  <si>
    <t>S004 004</t>
  </si>
  <si>
    <t>EXEC INTERN 3 - 1</t>
  </si>
  <si>
    <t>BIO 1 HON - C</t>
  </si>
  <si>
    <t>9002 002</t>
  </si>
  <si>
    <t>0009 004</t>
  </si>
  <si>
    <t>H011 011</t>
  </si>
  <si>
    <t>A007 002</t>
  </si>
  <si>
    <t>0018 012</t>
  </si>
  <si>
    <t>AMER GOVT - C</t>
  </si>
  <si>
    <t>9004 003</t>
  </si>
  <si>
    <t>CHEM 1 HON - C</t>
  </si>
  <si>
    <t>C002 002</t>
  </si>
  <si>
    <t>H014 014</t>
  </si>
  <si>
    <t>H006 006</t>
  </si>
  <si>
    <t>S007 007</t>
  </si>
  <si>
    <t>9005 004</t>
  </si>
  <si>
    <t>0010 005</t>
  </si>
  <si>
    <t>A008 003</t>
  </si>
  <si>
    <t>0009 002</t>
  </si>
  <si>
    <t>0020 013</t>
  </si>
  <si>
    <t>KEYBD 2 - 0</t>
  </si>
  <si>
    <t>KEYBD 3 - 0</t>
  </si>
  <si>
    <t>INTENS READ - E</t>
  </si>
  <si>
    <t>AMSTUTZ, RICKY</t>
  </si>
  <si>
    <t>E001 001</t>
  </si>
  <si>
    <t>A 4</t>
  </si>
  <si>
    <t>INTROD TO INFO TECH - 0</t>
  </si>
  <si>
    <t>FELT, JASON</t>
  </si>
  <si>
    <t>A 1</t>
  </si>
  <si>
    <t>INTROD TO INFO TECH - S</t>
  </si>
  <si>
    <t>INTENS READ - F</t>
  </si>
  <si>
    <t>F002 002</t>
  </si>
  <si>
    <t>INTENS LANG ARTS - F</t>
  </si>
  <si>
    <t>F001 001</t>
  </si>
  <si>
    <t>INTROD TO INFO TECH - C</t>
  </si>
  <si>
    <t>C004 004</t>
  </si>
  <si>
    <t>INTENS READ - 2</t>
  </si>
  <si>
    <t>2003 003</t>
  </si>
  <si>
    <t>INTENS LANG ARTS - E</t>
  </si>
  <si>
    <t>C006 006</t>
  </si>
  <si>
    <t>ENG 2 - R</t>
  </si>
  <si>
    <t>R001 001</t>
  </si>
  <si>
    <t>ENG HON 3 - R</t>
  </si>
  <si>
    <t>G 8</t>
  </si>
  <si>
    <t>INTENS READ - T</t>
  </si>
  <si>
    <t>T001 001</t>
  </si>
  <si>
    <t>ENG 3 - 0</t>
  </si>
  <si>
    <t>P 5</t>
  </si>
  <si>
    <t>ENG HON 2 - S</t>
  </si>
  <si>
    <t>WALSH, BETH</t>
  </si>
  <si>
    <t>L 1</t>
  </si>
  <si>
    <t>ENG HON 3 - A</t>
  </si>
  <si>
    <t>HUNTER, DULCEY</t>
  </si>
  <si>
    <t>A004 002</t>
  </si>
  <si>
    <t>L 7</t>
  </si>
  <si>
    <t>ENG HON 3 - S</t>
  </si>
  <si>
    <t>S003 003</t>
  </si>
  <si>
    <t>M 1B</t>
  </si>
  <si>
    <t>ENG HON 3 - 0</t>
  </si>
  <si>
    <t>ENG HON 4 - 0</t>
  </si>
  <si>
    <t>ENG HON 2 - 0</t>
  </si>
  <si>
    <t>ENG 2 - 0</t>
  </si>
  <si>
    <t>LOY-BRUSSOW, ALLISON</t>
  </si>
  <si>
    <t>0012 003</t>
  </si>
  <si>
    <t>H 1</t>
  </si>
  <si>
    <t>ENG 4 - R</t>
  </si>
  <si>
    <t>R006 006</t>
  </si>
  <si>
    <t>ENG HON 1 - H</t>
  </si>
  <si>
    <t>H003 002</t>
  </si>
  <si>
    <t>0013 004</t>
  </si>
  <si>
    <t>K 10</t>
  </si>
  <si>
    <t>ENG HON 3 - C</t>
  </si>
  <si>
    <t>H 2</t>
  </si>
  <si>
    <t>INTENS READ - N</t>
  </si>
  <si>
    <t>HERNDON, CINDY</t>
  </si>
  <si>
    <t>K 9</t>
  </si>
  <si>
    <t>0014 005</t>
  </si>
  <si>
    <t>ENG 1 - R</t>
  </si>
  <si>
    <t>MCGLAMERY, MEREDITH</t>
  </si>
  <si>
    <t>R002 002</t>
  </si>
  <si>
    <t>L 5</t>
  </si>
  <si>
    <t>ENG 1 - 0</t>
  </si>
  <si>
    <t>ENG HON 2 - R</t>
  </si>
  <si>
    <t>CORSO-EDGAR, M. YVONNE</t>
  </si>
  <si>
    <t>R005 005</t>
  </si>
  <si>
    <t>L 2</t>
  </si>
  <si>
    <t>0015 007</t>
  </si>
  <si>
    <t>N003 003</t>
  </si>
  <si>
    <t>ENG HON 1 - S</t>
  </si>
  <si>
    <t>H004 004</t>
  </si>
  <si>
    <t>ENG HON 2 - H</t>
  </si>
  <si>
    <t>ENG 4 - 0</t>
  </si>
  <si>
    <t>0009 008</t>
  </si>
  <si>
    <t>P 6</t>
  </si>
  <si>
    <t>0016 008</t>
  </si>
  <si>
    <t>0017 009</t>
  </si>
  <si>
    <t>H011 006</t>
  </si>
  <si>
    <t>A007 007</t>
  </si>
  <si>
    <t>S008 008</t>
  </si>
  <si>
    <t>T005 005</t>
  </si>
  <si>
    <t>ENG HON 1 - R</t>
  </si>
  <si>
    <t>R007 007</t>
  </si>
  <si>
    <t>ENG 3 - R</t>
  </si>
  <si>
    <t>ENG 1 - A</t>
  </si>
  <si>
    <t>0019 001</t>
  </si>
  <si>
    <t>T002 001</t>
  </si>
  <si>
    <t>N004 002</t>
  </si>
  <si>
    <t>0011 002</t>
  </si>
  <si>
    <t>H013 001</t>
  </si>
  <si>
    <t>ENG HON 2 - C</t>
  </si>
  <si>
    <t>C003 002</t>
  </si>
  <si>
    <t>ENG HON 3 - T</t>
  </si>
  <si>
    <t>T003 003</t>
  </si>
  <si>
    <t>ENG HON 1 - C</t>
  </si>
  <si>
    <t>0011 005</t>
  </si>
  <si>
    <t>A004 001</t>
  </si>
  <si>
    <t>0021 004</t>
  </si>
  <si>
    <t>N005 004</t>
  </si>
  <si>
    <t>ENG HON 4 - S</t>
  </si>
  <si>
    <t>R007 006</t>
  </si>
  <si>
    <t>0013 011</t>
  </si>
  <si>
    <t>SCHMITZ, ERIC</t>
  </si>
  <si>
    <t>B002 001</t>
  </si>
  <si>
    <t>N 10</t>
  </si>
  <si>
    <t>PRACTICAL ARTS GEN - 0</t>
  </si>
  <si>
    <t>WKPL ESSENTIALS - 0</t>
  </si>
  <si>
    <t>B003 002</t>
  </si>
  <si>
    <t>N10</t>
  </si>
  <si>
    <t>0007 001</t>
  </si>
  <si>
    <t>A005 003</t>
  </si>
  <si>
    <t>A006 003</t>
  </si>
  <si>
    <t>A005 004</t>
  </si>
  <si>
    <t>B008 005</t>
  </si>
  <si>
    <t>0014 014</t>
  </si>
  <si>
    <t>BIO 1 - C</t>
  </si>
  <si>
    <t>ENG 1 - B</t>
  </si>
  <si>
    <t>0016 012</t>
  </si>
  <si>
    <t>0017 013</t>
  </si>
  <si>
    <t>0018 014</t>
  </si>
  <si>
    <t>ADV PL PHYS B - 0</t>
  </si>
  <si>
    <t>0019 015</t>
  </si>
  <si>
    <t>ECON - C</t>
  </si>
  <si>
    <t>C011 011</t>
  </si>
  <si>
    <t>C012 012</t>
  </si>
  <si>
    <t>ECON HON - C</t>
  </si>
  <si>
    <t>FL VIRTUAL S1 P1 - 4</t>
  </si>
  <si>
    <t>4002 002</t>
  </si>
  <si>
    <t>FL VIRTUAL S1 P2 - 4</t>
  </si>
  <si>
    <t>ENG 1 - C</t>
  </si>
  <si>
    <t>ENG 4 - C</t>
  </si>
  <si>
    <t>ENG HON 4 - C</t>
  </si>
  <si>
    <t>ENG 3 - C</t>
  </si>
  <si>
    <t>AVID 1 - 0</t>
  </si>
  <si>
    <t>ENG 2 - C</t>
  </si>
  <si>
    <t>R003 002</t>
  </si>
  <si>
    <t>DESIGN SERVS CORE - 0</t>
  </si>
  <si>
    <t>AVID 4 - 0</t>
  </si>
  <si>
    <t>FAMILY HME CONS TECH - 0</t>
  </si>
  <si>
    <t>0008 007</t>
  </si>
  <si>
    <t>INTENS LANG ARTS - 1</t>
  </si>
  <si>
    <t>INTENS LANG ARTS - 2</t>
  </si>
  <si>
    <t>2004 004</t>
  </si>
  <si>
    <t>1006 006</t>
  </si>
  <si>
    <t>2007 007</t>
  </si>
  <si>
    <t>2008 008</t>
  </si>
  <si>
    <t>1009 009</t>
  </si>
  <si>
    <t>A006 001</t>
  </si>
  <si>
    <t>A010 004</t>
  </si>
  <si>
    <t>A011 005</t>
  </si>
  <si>
    <t>A012 006</t>
  </si>
  <si>
    <t>A013 007</t>
  </si>
  <si>
    <t>A014 001</t>
  </si>
  <si>
    <t>A015 001</t>
  </si>
  <si>
    <t>A016 001</t>
  </si>
  <si>
    <t>A017 001</t>
  </si>
  <si>
    <t>EXP SCI 1 HON - 0</t>
  </si>
  <si>
    <t>BIO 2 HON - 0</t>
  </si>
  <si>
    <t>PHYS 2 HON - 0</t>
  </si>
  <si>
    <t>D002 001</t>
  </si>
  <si>
    <t>INDIV/DUAL SPRTS 2 - 0</t>
  </si>
  <si>
    <t>BAND 2 - 0</t>
  </si>
  <si>
    <t>RESEARCH 1 - 1</t>
  </si>
  <si>
    <t>RESEARCH 1 - 2</t>
  </si>
  <si>
    <t>RESEARCH 1 - 4</t>
  </si>
  <si>
    <t>4001 001</t>
  </si>
  <si>
    <t>RESEARCH 1 - 5</t>
  </si>
  <si>
    <t>5001 001</t>
  </si>
  <si>
    <t>RESEARCH 1 - 6</t>
  </si>
  <si>
    <t>E004 001</t>
  </si>
  <si>
    <t>E005 001</t>
  </si>
  <si>
    <t>E006 001</t>
  </si>
  <si>
    <t>E007 001</t>
  </si>
  <si>
    <t>E008 001</t>
  </si>
  <si>
    <t>E009 001</t>
  </si>
  <si>
    <t>E010 001</t>
  </si>
  <si>
    <t>E011 001</t>
  </si>
  <si>
    <t>E012 001</t>
  </si>
  <si>
    <t>E013 001</t>
  </si>
  <si>
    <t>E014 001</t>
  </si>
  <si>
    <t>PTEC - 1</t>
  </si>
  <si>
    <t>PTEC000</t>
  </si>
  <si>
    <t>TBA, 5</t>
  </si>
  <si>
    <t>PTEC - 2</t>
  </si>
  <si>
    <t>PTEC - 3</t>
  </si>
  <si>
    <t>N002 001</t>
  </si>
  <si>
    <t>SPECI DESIGN PE - 0</t>
  </si>
  <si>
    <t>SPEECH THRPY - 0</t>
  </si>
  <si>
    <t>Period 88</t>
  </si>
  <si>
    <t>T</t>
  </si>
  <si>
    <t>PK OTHER - E</t>
  </si>
  <si>
    <t>PE01  JAMY  J HOCH</t>
  </si>
  <si>
    <t>J 4</t>
  </si>
  <si>
    <t>H005 001</t>
  </si>
  <si>
    <t>LRNG STRATEGIES - C</t>
  </si>
  <si>
    <t>M</t>
  </si>
  <si>
    <t>C003 001</t>
  </si>
  <si>
    <t>H</t>
  </si>
  <si>
    <t>BENNETT, UTE</t>
  </si>
  <si>
    <t>C004 001</t>
  </si>
  <si>
    <t>01650B</t>
  </si>
  <si>
    <t>C005 001</t>
  </si>
  <si>
    <t>NEWTON, DEBORAH</t>
  </si>
  <si>
    <t>C006 001</t>
  </si>
  <si>
    <t>OCCU THERAPY - 0</t>
  </si>
  <si>
    <t>OBERMAN, CHERYL</t>
  </si>
  <si>
    <t>C007 001</t>
  </si>
  <si>
    <t>C008 001</t>
  </si>
  <si>
    <t>C009 001</t>
  </si>
  <si>
    <t>D003 001</t>
  </si>
  <si>
    <t>LANG THERAPY - 0</t>
  </si>
  <si>
    <t>THRP INSTR SPT - 2001</t>
  </si>
  <si>
    <t>Period 08</t>
  </si>
  <si>
    <t>CARTER, JENNIFER</t>
  </si>
  <si>
    <t>J 1A</t>
  </si>
  <si>
    <t>1002 001</t>
  </si>
  <si>
    <t>SKLS STUS VISUAL IMP - 0</t>
  </si>
  <si>
    <t>WOLFE, ALICIA</t>
  </si>
  <si>
    <t>RESEARCH 1 - 3</t>
  </si>
  <si>
    <t>B005 001</t>
  </si>
  <si>
    <t>ALG 1 CR - R</t>
  </si>
  <si>
    <t>R002 001</t>
  </si>
  <si>
    <t>ALG 1 - R</t>
  </si>
  <si>
    <t>EARLY CHILD 3        - 0</t>
  </si>
  <si>
    <t>Math Coll. Readiness - R</t>
  </si>
  <si>
    <t>TURNER, MICHELLE</t>
  </si>
  <si>
    <t>2002 001</t>
  </si>
  <si>
    <t>I002</t>
  </si>
  <si>
    <t>M, W, F</t>
  </si>
  <si>
    <t>I - In-Class One-on-One</t>
  </si>
  <si>
    <t>I001</t>
  </si>
  <si>
    <t>T, H</t>
  </si>
  <si>
    <t>0008 I001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</si>
</sst>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87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2106420</v>
      </c>
      <c r="D2" t="s">
        <v>58</v>
      </c>
      <c r="E2" t="s">
        <v>58</v>
      </c>
      <c r="F2" t="s">
        <v>59</v>
      </c>
      <c r="G2">
        <v>1001</v>
      </c>
      <c r="H2" t="str">
        <f>"01250"</f>
        <v>01250</v>
      </c>
      <c r="I2" t="s">
        <v>60</v>
      </c>
      <c r="J2" t="s">
        <v>61</v>
      </c>
      <c r="K2" t="s">
        <v>62</v>
      </c>
      <c r="L2">
        <v>30</v>
      </c>
      <c r="N2" t="str">
        <f t="shared" ref="N2:N33" si="0">"0"</f>
        <v>0</v>
      </c>
      <c r="O2">
        <v>30</v>
      </c>
      <c r="P2" t="s">
        <v>63</v>
      </c>
      <c r="Q2" t="s">
        <v>64</v>
      </c>
      <c r="R2" t="s">
        <v>64</v>
      </c>
      <c r="S2" t="s">
        <v>65</v>
      </c>
      <c r="T2" t="s">
        <v>66</v>
      </c>
      <c r="U2" t="s">
        <v>67</v>
      </c>
      <c r="V2" t="s">
        <v>67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68</v>
      </c>
      <c r="AD2" t="b">
        <v>0</v>
      </c>
      <c r="AE2" t="b">
        <v>0</v>
      </c>
      <c r="AF2" t="s">
        <v>69</v>
      </c>
      <c r="AG2" t="s">
        <v>60</v>
      </c>
      <c r="AH2" t="s">
        <v>60</v>
      </c>
      <c r="AI2" t="b">
        <v>1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70</v>
      </c>
      <c r="AP2" t="b">
        <v>0</v>
      </c>
      <c r="AQ2" t="b">
        <v>0</v>
      </c>
      <c r="AR2" t="s">
        <v>71</v>
      </c>
      <c r="AS2" t="b">
        <v>0</v>
      </c>
      <c r="AT2" t="s">
        <v>72</v>
      </c>
      <c r="AU2" t="s">
        <v>60</v>
      </c>
      <c r="AX2" t="s">
        <v>60</v>
      </c>
      <c r="AY2" t="s">
        <v>60</v>
      </c>
      <c r="BA2" t="b">
        <v>0</v>
      </c>
      <c r="BB2" t="s">
        <v>60</v>
      </c>
      <c r="BD2" t="s">
        <v>60</v>
      </c>
    </row>
    <row r="3" spans="1:56" x14ac:dyDescent="0.25">
      <c r="A3" t="s">
        <v>56</v>
      </c>
      <c r="B3" t="s">
        <v>57</v>
      </c>
      <c r="C3">
        <v>2106420</v>
      </c>
      <c r="D3" t="s">
        <v>73</v>
      </c>
      <c r="E3" t="s">
        <v>73</v>
      </c>
      <c r="F3" t="s">
        <v>59</v>
      </c>
      <c r="G3">
        <v>1002</v>
      </c>
      <c r="H3" t="str">
        <f>"01250"</f>
        <v>01250</v>
      </c>
      <c r="I3" t="s">
        <v>60</v>
      </c>
      <c r="J3" t="s">
        <v>61</v>
      </c>
      <c r="K3" t="s">
        <v>62</v>
      </c>
      <c r="L3">
        <v>30</v>
      </c>
      <c r="N3" t="str">
        <f t="shared" si="0"/>
        <v>0</v>
      </c>
      <c r="O3">
        <v>30</v>
      </c>
      <c r="P3" t="s">
        <v>63</v>
      </c>
      <c r="Q3" t="s">
        <v>64</v>
      </c>
      <c r="R3" t="s">
        <v>64</v>
      </c>
      <c r="S3" t="s">
        <v>65</v>
      </c>
      <c r="T3" t="s">
        <v>66</v>
      </c>
      <c r="U3" t="s">
        <v>67</v>
      </c>
      <c r="V3" t="s">
        <v>67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68</v>
      </c>
      <c r="AD3" t="b">
        <v>0</v>
      </c>
      <c r="AE3" t="b">
        <v>0</v>
      </c>
      <c r="AF3" t="s">
        <v>69</v>
      </c>
      <c r="AG3" t="s">
        <v>60</v>
      </c>
      <c r="AH3" t="s">
        <v>60</v>
      </c>
      <c r="AI3" t="b">
        <v>1</v>
      </c>
      <c r="AJ3" t="s">
        <v>60</v>
      </c>
      <c r="AK3" t="s">
        <v>60</v>
      </c>
      <c r="AL3" t="s">
        <v>60</v>
      </c>
      <c r="AM3" t="s">
        <v>60</v>
      </c>
      <c r="AN3" t="s">
        <v>60</v>
      </c>
      <c r="AO3" t="s">
        <v>70</v>
      </c>
      <c r="AP3" t="b">
        <v>0</v>
      </c>
      <c r="AQ3" t="b">
        <v>0</v>
      </c>
      <c r="AR3" t="s">
        <v>71</v>
      </c>
      <c r="AS3" t="b">
        <v>0</v>
      </c>
      <c r="AT3" t="s">
        <v>72</v>
      </c>
      <c r="AU3" t="s">
        <v>60</v>
      </c>
      <c r="AX3" t="s">
        <v>60</v>
      </c>
      <c r="AY3" t="s">
        <v>60</v>
      </c>
      <c r="BA3" t="b">
        <v>0</v>
      </c>
      <c r="BB3" t="s">
        <v>60</v>
      </c>
      <c r="BD3" t="s">
        <v>60</v>
      </c>
    </row>
    <row r="4" spans="1:56" x14ac:dyDescent="0.25">
      <c r="A4" t="s">
        <v>56</v>
      </c>
      <c r="B4" t="s">
        <v>74</v>
      </c>
      <c r="C4">
        <v>2106310</v>
      </c>
      <c r="D4" t="s">
        <v>58</v>
      </c>
      <c r="E4" t="s">
        <v>58</v>
      </c>
      <c r="F4" t="s">
        <v>75</v>
      </c>
      <c r="G4" t="s">
        <v>76</v>
      </c>
      <c r="H4" t="str">
        <f>"01609"</f>
        <v>01609</v>
      </c>
      <c r="I4" t="s">
        <v>60</v>
      </c>
      <c r="J4" t="s">
        <v>77</v>
      </c>
      <c r="K4" t="s">
        <v>62</v>
      </c>
      <c r="L4">
        <v>25</v>
      </c>
      <c r="N4" t="str">
        <f t="shared" si="0"/>
        <v>0</v>
      </c>
      <c r="O4">
        <v>25</v>
      </c>
      <c r="P4" t="s">
        <v>78</v>
      </c>
      <c r="Q4" t="s">
        <v>79</v>
      </c>
      <c r="R4" t="s">
        <v>79</v>
      </c>
      <c r="S4" t="s">
        <v>65</v>
      </c>
      <c r="T4" t="s">
        <v>66</v>
      </c>
      <c r="U4" t="s">
        <v>67</v>
      </c>
      <c r="V4" t="s">
        <v>67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68</v>
      </c>
      <c r="AD4" t="b">
        <v>0</v>
      </c>
      <c r="AE4" t="b">
        <v>0</v>
      </c>
      <c r="AF4" t="s">
        <v>69</v>
      </c>
      <c r="AG4" t="s">
        <v>60</v>
      </c>
      <c r="AH4" t="s">
        <v>60</v>
      </c>
      <c r="AI4" t="b">
        <v>1</v>
      </c>
      <c r="AJ4" t="s">
        <v>60</v>
      </c>
      <c r="AK4" t="s">
        <v>60</v>
      </c>
      <c r="AL4" t="s">
        <v>60</v>
      </c>
      <c r="AM4" t="s">
        <v>60</v>
      </c>
      <c r="AN4" t="s">
        <v>60</v>
      </c>
      <c r="AO4" t="s">
        <v>70</v>
      </c>
      <c r="AP4" t="b">
        <v>0</v>
      </c>
      <c r="AQ4" t="b">
        <v>0</v>
      </c>
      <c r="AR4" t="s">
        <v>71</v>
      </c>
      <c r="AS4" t="b">
        <v>0</v>
      </c>
      <c r="AT4" t="s">
        <v>72</v>
      </c>
      <c r="AU4" t="s">
        <v>60</v>
      </c>
      <c r="AX4" t="s">
        <v>60</v>
      </c>
      <c r="AY4" t="s">
        <v>60</v>
      </c>
      <c r="BA4" t="b">
        <v>0</v>
      </c>
      <c r="BB4" t="s">
        <v>60</v>
      </c>
      <c r="BD4" t="s">
        <v>60</v>
      </c>
    </row>
    <row r="5" spans="1:56" x14ac:dyDescent="0.25">
      <c r="A5" t="s">
        <v>56</v>
      </c>
      <c r="B5" t="s">
        <v>74</v>
      </c>
      <c r="C5">
        <v>2106310</v>
      </c>
      <c r="D5" t="s">
        <v>73</v>
      </c>
      <c r="E5" t="s">
        <v>73</v>
      </c>
      <c r="F5" t="s">
        <v>75</v>
      </c>
      <c r="G5" t="s">
        <v>80</v>
      </c>
      <c r="H5" t="str">
        <f>"01609"</f>
        <v>01609</v>
      </c>
      <c r="I5" t="s">
        <v>60</v>
      </c>
      <c r="J5" t="s">
        <v>77</v>
      </c>
      <c r="K5" t="s">
        <v>62</v>
      </c>
      <c r="L5">
        <v>25</v>
      </c>
      <c r="N5" t="str">
        <f t="shared" si="0"/>
        <v>0</v>
      </c>
      <c r="O5">
        <v>25</v>
      </c>
      <c r="P5" t="s">
        <v>78</v>
      </c>
      <c r="Q5" t="s">
        <v>79</v>
      </c>
      <c r="R5" t="s">
        <v>79</v>
      </c>
      <c r="S5" t="s">
        <v>65</v>
      </c>
      <c r="T5" t="s">
        <v>66</v>
      </c>
      <c r="U5" t="s">
        <v>67</v>
      </c>
      <c r="V5" t="s">
        <v>67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68</v>
      </c>
      <c r="AD5" t="b">
        <v>0</v>
      </c>
      <c r="AE5" t="b">
        <v>0</v>
      </c>
      <c r="AF5" t="s">
        <v>69</v>
      </c>
      <c r="AG5" t="s">
        <v>60</v>
      </c>
      <c r="AH5" t="s">
        <v>60</v>
      </c>
      <c r="AI5" t="b">
        <v>1</v>
      </c>
      <c r="AJ5" t="s">
        <v>60</v>
      </c>
      <c r="AK5" t="s">
        <v>60</v>
      </c>
      <c r="AL5" t="s">
        <v>60</v>
      </c>
      <c r="AM5" t="s">
        <v>60</v>
      </c>
      <c r="AN5" t="s">
        <v>60</v>
      </c>
      <c r="AO5" t="s">
        <v>70</v>
      </c>
      <c r="AP5" t="b">
        <v>0</v>
      </c>
      <c r="AQ5" t="b">
        <v>0</v>
      </c>
      <c r="AR5" t="s">
        <v>71</v>
      </c>
      <c r="AS5" t="b">
        <v>0</v>
      </c>
      <c r="AT5" t="s">
        <v>72</v>
      </c>
      <c r="AU5" t="s">
        <v>60</v>
      </c>
      <c r="AX5" t="s">
        <v>60</v>
      </c>
      <c r="AY5" t="s">
        <v>60</v>
      </c>
      <c r="BA5" t="b">
        <v>0</v>
      </c>
      <c r="BB5" t="s">
        <v>60</v>
      </c>
      <c r="BD5" t="s">
        <v>60</v>
      </c>
    </row>
    <row r="6" spans="1:56" x14ac:dyDescent="0.25">
      <c r="A6" t="s">
        <v>56</v>
      </c>
      <c r="B6" t="s">
        <v>74</v>
      </c>
      <c r="C6">
        <v>2106310</v>
      </c>
      <c r="D6" t="s">
        <v>81</v>
      </c>
      <c r="E6" t="s">
        <v>81</v>
      </c>
      <c r="F6" t="s">
        <v>75</v>
      </c>
      <c r="G6" t="s">
        <v>82</v>
      </c>
      <c r="H6" t="str">
        <f>"01609"</f>
        <v>01609</v>
      </c>
      <c r="I6" t="s">
        <v>60</v>
      </c>
      <c r="J6" t="s">
        <v>77</v>
      </c>
      <c r="K6" t="s">
        <v>62</v>
      </c>
      <c r="L6">
        <v>25</v>
      </c>
      <c r="N6" t="str">
        <f t="shared" si="0"/>
        <v>0</v>
      </c>
      <c r="O6">
        <v>25</v>
      </c>
      <c r="P6" t="s">
        <v>78</v>
      </c>
      <c r="Q6" t="s">
        <v>79</v>
      </c>
      <c r="R6" t="s">
        <v>79</v>
      </c>
      <c r="S6" t="s">
        <v>65</v>
      </c>
      <c r="T6" t="s">
        <v>66</v>
      </c>
      <c r="U6" t="s">
        <v>67</v>
      </c>
      <c r="V6" t="s">
        <v>67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83</v>
      </c>
      <c r="AD6" t="b">
        <v>0</v>
      </c>
      <c r="AE6" t="b">
        <v>0</v>
      </c>
      <c r="AF6" t="s">
        <v>69</v>
      </c>
      <c r="AG6" t="s">
        <v>60</v>
      </c>
      <c r="AH6" t="s">
        <v>60</v>
      </c>
      <c r="AI6" t="b">
        <v>1</v>
      </c>
      <c r="AJ6" t="s">
        <v>60</v>
      </c>
      <c r="AK6" t="s">
        <v>60</v>
      </c>
      <c r="AL6" t="s">
        <v>60</v>
      </c>
      <c r="AM6" t="s">
        <v>60</v>
      </c>
      <c r="AN6" t="s">
        <v>60</v>
      </c>
      <c r="AO6" t="s">
        <v>70</v>
      </c>
      <c r="AP6" t="b">
        <v>0</v>
      </c>
      <c r="AQ6" t="b">
        <v>0</v>
      </c>
      <c r="AR6" t="s">
        <v>71</v>
      </c>
      <c r="AS6" t="b">
        <v>0</v>
      </c>
      <c r="AT6" t="s">
        <v>84</v>
      </c>
      <c r="AU6" t="s">
        <v>60</v>
      </c>
      <c r="AX6" t="s">
        <v>60</v>
      </c>
      <c r="AY6" t="s">
        <v>60</v>
      </c>
      <c r="BA6" t="b">
        <v>0</v>
      </c>
      <c r="BB6" t="s">
        <v>60</v>
      </c>
      <c r="BD6" t="s">
        <v>60</v>
      </c>
    </row>
    <row r="7" spans="1:56" x14ac:dyDescent="0.25">
      <c r="A7" t="s">
        <v>56</v>
      </c>
      <c r="B7" t="s">
        <v>74</v>
      </c>
      <c r="C7">
        <v>2106310</v>
      </c>
      <c r="D7" t="s">
        <v>85</v>
      </c>
      <c r="E7" t="s">
        <v>85</v>
      </c>
      <c r="F7" t="s">
        <v>75</v>
      </c>
      <c r="G7" t="s">
        <v>86</v>
      </c>
      <c r="H7" t="str">
        <f>"01609"</f>
        <v>01609</v>
      </c>
      <c r="I7" t="s">
        <v>60</v>
      </c>
      <c r="J7" t="s">
        <v>77</v>
      </c>
      <c r="K7" t="s">
        <v>62</v>
      </c>
      <c r="L7">
        <v>25</v>
      </c>
      <c r="N7" t="str">
        <f t="shared" si="0"/>
        <v>0</v>
      </c>
      <c r="O7">
        <v>25</v>
      </c>
      <c r="P7" t="s">
        <v>63</v>
      </c>
      <c r="Q7" t="s">
        <v>79</v>
      </c>
      <c r="R7" t="s">
        <v>79</v>
      </c>
      <c r="S7" t="s">
        <v>65</v>
      </c>
      <c r="T7" t="s">
        <v>66</v>
      </c>
      <c r="U7" t="s">
        <v>67</v>
      </c>
      <c r="V7" t="s">
        <v>67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68</v>
      </c>
      <c r="AD7" t="b">
        <v>0</v>
      </c>
      <c r="AE7" t="b">
        <v>0</v>
      </c>
      <c r="AF7" t="s">
        <v>69</v>
      </c>
      <c r="AG7" t="s">
        <v>60</v>
      </c>
      <c r="AH7" t="s">
        <v>60</v>
      </c>
      <c r="AI7" t="b">
        <v>1</v>
      </c>
      <c r="AJ7" t="s">
        <v>60</v>
      </c>
      <c r="AK7" t="s">
        <v>60</v>
      </c>
      <c r="AL7" t="s">
        <v>60</v>
      </c>
      <c r="AM7" t="s">
        <v>60</v>
      </c>
      <c r="AN7" t="s">
        <v>60</v>
      </c>
      <c r="AO7" t="s">
        <v>70</v>
      </c>
      <c r="AP7" t="b">
        <v>0</v>
      </c>
      <c r="AQ7" t="b">
        <v>0</v>
      </c>
      <c r="AR7" t="s">
        <v>71</v>
      </c>
      <c r="AS7" t="b">
        <v>0</v>
      </c>
      <c r="AT7" t="s">
        <v>72</v>
      </c>
      <c r="AU7" t="s">
        <v>60</v>
      </c>
      <c r="AX7" t="s">
        <v>60</v>
      </c>
      <c r="AY7" t="s">
        <v>60</v>
      </c>
      <c r="BA7" t="b">
        <v>0</v>
      </c>
      <c r="BB7" t="s">
        <v>60</v>
      </c>
      <c r="BD7" t="s">
        <v>60</v>
      </c>
    </row>
    <row r="8" spans="1:56" x14ac:dyDescent="0.25">
      <c r="A8" t="s">
        <v>56</v>
      </c>
      <c r="B8" t="s">
        <v>87</v>
      </c>
      <c r="C8">
        <v>2106310</v>
      </c>
      <c r="D8" t="s">
        <v>85</v>
      </c>
      <c r="E8" t="s">
        <v>85</v>
      </c>
      <c r="F8" t="s">
        <v>88</v>
      </c>
      <c r="G8" t="s">
        <v>89</v>
      </c>
      <c r="H8" t="str">
        <f>"01251"</f>
        <v>01251</v>
      </c>
      <c r="I8" t="s">
        <v>60</v>
      </c>
      <c r="J8" t="s">
        <v>90</v>
      </c>
      <c r="K8" t="s">
        <v>62</v>
      </c>
      <c r="L8">
        <v>25</v>
      </c>
      <c r="N8" t="str">
        <f t="shared" si="0"/>
        <v>0</v>
      </c>
      <c r="O8">
        <v>25</v>
      </c>
      <c r="P8" t="s">
        <v>78</v>
      </c>
      <c r="Q8" t="s">
        <v>79</v>
      </c>
      <c r="R8" t="s">
        <v>79</v>
      </c>
      <c r="S8" t="s">
        <v>65</v>
      </c>
      <c r="T8" t="s">
        <v>66</v>
      </c>
      <c r="U8" t="s">
        <v>67</v>
      </c>
      <c r="V8" t="s">
        <v>67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68</v>
      </c>
      <c r="AD8" t="b">
        <v>0</v>
      </c>
      <c r="AE8" t="b">
        <v>0</v>
      </c>
      <c r="AF8" t="s">
        <v>69</v>
      </c>
      <c r="AG8" t="s">
        <v>60</v>
      </c>
      <c r="AH8" t="s">
        <v>60</v>
      </c>
      <c r="AI8" t="b">
        <v>1</v>
      </c>
      <c r="AJ8" t="s">
        <v>60</v>
      </c>
      <c r="AK8" t="s">
        <v>60</v>
      </c>
      <c r="AL8" t="s">
        <v>60</v>
      </c>
      <c r="AM8" t="s">
        <v>60</v>
      </c>
      <c r="AN8" t="s">
        <v>60</v>
      </c>
      <c r="AO8" t="s">
        <v>70</v>
      </c>
      <c r="AP8" t="b">
        <v>0</v>
      </c>
      <c r="AQ8" t="b">
        <v>0</v>
      </c>
      <c r="AR8" t="s">
        <v>71</v>
      </c>
      <c r="AS8" t="b">
        <v>0</v>
      </c>
      <c r="AT8" t="s">
        <v>60</v>
      </c>
      <c r="AU8" t="s">
        <v>60</v>
      </c>
      <c r="AX8" t="s">
        <v>60</v>
      </c>
      <c r="AY8" t="s">
        <v>60</v>
      </c>
      <c r="BA8" t="b">
        <v>0</v>
      </c>
      <c r="BB8" t="s">
        <v>60</v>
      </c>
      <c r="BD8" t="s">
        <v>60</v>
      </c>
    </row>
    <row r="9" spans="1:56" x14ac:dyDescent="0.25">
      <c r="A9" t="s">
        <v>56</v>
      </c>
      <c r="B9" t="s">
        <v>91</v>
      </c>
      <c r="C9">
        <v>2106320</v>
      </c>
      <c r="D9" t="s">
        <v>58</v>
      </c>
      <c r="E9" t="s">
        <v>58</v>
      </c>
      <c r="F9" t="s">
        <v>59</v>
      </c>
      <c r="G9" t="s">
        <v>76</v>
      </c>
      <c r="H9" t="str">
        <f>"01250"</f>
        <v>01250</v>
      </c>
      <c r="I9" t="s">
        <v>60</v>
      </c>
      <c r="J9" t="s">
        <v>61</v>
      </c>
      <c r="K9" t="s">
        <v>62</v>
      </c>
      <c r="L9">
        <v>25</v>
      </c>
      <c r="N9" t="str">
        <f t="shared" si="0"/>
        <v>0</v>
      </c>
      <c r="O9">
        <v>25</v>
      </c>
      <c r="P9" t="s">
        <v>78</v>
      </c>
      <c r="Q9" t="s">
        <v>64</v>
      </c>
      <c r="R9" t="s">
        <v>64</v>
      </c>
      <c r="S9" t="s">
        <v>65</v>
      </c>
      <c r="T9" t="s">
        <v>66</v>
      </c>
      <c r="U9" t="s">
        <v>67</v>
      </c>
      <c r="V9" t="s">
        <v>67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68</v>
      </c>
      <c r="AD9" t="b">
        <v>0</v>
      </c>
      <c r="AE9" t="b">
        <v>0</v>
      </c>
      <c r="AF9" t="s">
        <v>69</v>
      </c>
      <c r="AG9" t="s">
        <v>60</v>
      </c>
      <c r="AH9" t="s">
        <v>60</v>
      </c>
      <c r="AI9" t="b">
        <v>1</v>
      </c>
      <c r="AJ9" t="s">
        <v>92</v>
      </c>
      <c r="AK9" t="s">
        <v>60</v>
      </c>
      <c r="AL9" t="s">
        <v>60</v>
      </c>
      <c r="AM9" t="s">
        <v>60</v>
      </c>
      <c r="AN9" t="s">
        <v>60</v>
      </c>
      <c r="AO9" t="s">
        <v>70</v>
      </c>
      <c r="AP9" t="b">
        <v>0</v>
      </c>
      <c r="AQ9" t="b">
        <v>0</v>
      </c>
      <c r="AR9" t="s">
        <v>71</v>
      </c>
      <c r="AS9" t="b">
        <v>0</v>
      </c>
      <c r="AT9" t="s">
        <v>72</v>
      </c>
      <c r="AU9" t="s">
        <v>60</v>
      </c>
      <c r="AX9" t="s">
        <v>60</v>
      </c>
      <c r="AY9" t="s">
        <v>60</v>
      </c>
      <c r="BA9" t="b">
        <v>0</v>
      </c>
      <c r="BB9" t="s">
        <v>60</v>
      </c>
      <c r="BD9" t="s">
        <v>60</v>
      </c>
    </row>
    <row r="10" spans="1:56" x14ac:dyDescent="0.25">
      <c r="A10" t="s">
        <v>56</v>
      </c>
      <c r="B10" t="s">
        <v>91</v>
      </c>
      <c r="C10">
        <v>2106320</v>
      </c>
      <c r="D10" t="s">
        <v>73</v>
      </c>
      <c r="E10" t="s">
        <v>73</v>
      </c>
      <c r="F10" t="s">
        <v>59</v>
      </c>
      <c r="G10" t="s">
        <v>80</v>
      </c>
      <c r="H10" t="str">
        <f>"01250"</f>
        <v>01250</v>
      </c>
      <c r="I10" t="s">
        <v>60</v>
      </c>
      <c r="J10" t="s">
        <v>61</v>
      </c>
      <c r="K10" t="s">
        <v>62</v>
      </c>
      <c r="L10">
        <v>25</v>
      </c>
      <c r="N10" t="str">
        <f t="shared" si="0"/>
        <v>0</v>
      </c>
      <c r="O10">
        <v>25</v>
      </c>
      <c r="P10" t="s">
        <v>78</v>
      </c>
      <c r="Q10" t="s">
        <v>64</v>
      </c>
      <c r="R10" t="s">
        <v>64</v>
      </c>
      <c r="S10" t="s">
        <v>65</v>
      </c>
      <c r="T10" t="s">
        <v>66</v>
      </c>
      <c r="U10" t="s">
        <v>67</v>
      </c>
      <c r="V10" t="s">
        <v>67</v>
      </c>
      <c r="X10" t="b">
        <v>1</v>
      </c>
      <c r="Y10" t="b">
        <v>1</v>
      </c>
      <c r="Z10" t="b">
        <v>1</v>
      </c>
      <c r="AA10">
        <v>103</v>
      </c>
      <c r="AB10">
        <v>230</v>
      </c>
      <c r="AC10" t="s">
        <v>68</v>
      </c>
      <c r="AD10" t="b">
        <v>0</v>
      </c>
      <c r="AE10" t="b">
        <v>0</v>
      </c>
      <c r="AF10" t="s">
        <v>69</v>
      </c>
      <c r="AG10" t="s">
        <v>60</v>
      </c>
      <c r="AH10" t="s">
        <v>60</v>
      </c>
      <c r="AI10" t="b">
        <v>1</v>
      </c>
      <c r="AJ10" t="s">
        <v>92</v>
      </c>
      <c r="AK10" t="s">
        <v>60</v>
      </c>
      <c r="AL10" t="s">
        <v>60</v>
      </c>
      <c r="AM10" t="s">
        <v>60</v>
      </c>
      <c r="AN10" t="s">
        <v>60</v>
      </c>
      <c r="AO10" t="s">
        <v>70</v>
      </c>
      <c r="AP10" t="b">
        <v>0</v>
      </c>
      <c r="AQ10" t="b">
        <v>0</v>
      </c>
      <c r="AR10" t="s">
        <v>71</v>
      </c>
      <c r="AS10" t="b">
        <v>0</v>
      </c>
      <c r="AT10" t="s">
        <v>72</v>
      </c>
      <c r="AU10" t="s">
        <v>60</v>
      </c>
      <c r="AX10" t="s">
        <v>60</v>
      </c>
      <c r="AY10" t="s">
        <v>60</v>
      </c>
      <c r="BA10" t="b">
        <v>0</v>
      </c>
      <c r="BB10" t="s">
        <v>60</v>
      </c>
      <c r="BD10" t="s">
        <v>60</v>
      </c>
    </row>
    <row r="11" spans="1:56" x14ac:dyDescent="0.25">
      <c r="A11" t="s">
        <v>93</v>
      </c>
      <c r="B11" t="s">
        <v>94</v>
      </c>
      <c r="C11">
        <v>2100330</v>
      </c>
      <c r="D11" t="s">
        <v>58</v>
      </c>
      <c r="E11" t="s">
        <v>58</v>
      </c>
      <c r="G11">
        <v>1001</v>
      </c>
      <c r="H11" t="str">
        <f>"01154"</f>
        <v>01154</v>
      </c>
      <c r="I11" t="s">
        <v>60</v>
      </c>
      <c r="J11" t="s">
        <v>95</v>
      </c>
      <c r="K11" t="s">
        <v>62</v>
      </c>
      <c r="L11">
        <v>30</v>
      </c>
      <c r="N11" t="str">
        <f t="shared" si="0"/>
        <v>0</v>
      </c>
      <c r="O11">
        <v>30</v>
      </c>
      <c r="P11" t="s">
        <v>96</v>
      </c>
      <c r="Q11" t="s">
        <v>64</v>
      </c>
      <c r="R11" t="s">
        <v>64</v>
      </c>
      <c r="S11" t="s">
        <v>65</v>
      </c>
      <c r="T11" t="s">
        <v>66</v>
      </c>
      <c r="U11" t="s">
        <v>67</v>
      </c>
      <c r="V11" t="s">
        <v>67</v>
      </c>
      <c r="X11" t="b">
        <v>1</v>
      </c>
      <c r="Y11" t="b">
        <v>1</v>
      </c>
      <c r="Z11" t="b">
        <v>1</v>
      </c>
      <c r="AA11">
        <v>103</v>
      </c>
      <c r="AB11">
        <v>230</v>
      </c>
      <c r="AC11" t="s">
        <v>68</v>
      </c>
      <c r="AD11" t="b">
        <v>0</v>
      </c>
      <c r="AE11" t="b">
        <v>0</v>
      </c>
      <c r="AF11" t="s">
        <v>69</v>
      </c>
      <c r="AG11" t="s">
        <v>60</v>
      </c>
      <c r="AH11" t="s">
        <v>60</v>
      </c>
      <c r="AI11" t="b">
        <v>1</v>
      </c>
      <c r="AJ11" t="s">
        <v>60</v>
      </c>
      <c r="AK11" t="s">
        <v>60</v>
      </c>
      <c r="AL11" t="s">
        <v>60</v>
      </c>
      <c r="AM11" t="s">
        <v>60</v>
      </c>
      <c r="AN11" t="s">
        <v>97</v>
      </c>
      <c r="AO11" t="s">
        <v>70</v>
      </c>
      <c r="AP11" t="b">
        <v>0</v>
      </c>
      <c r="AQ11" t="b">
        <v>0</v>
      </c>
      <c r="AR11" t="s">
        <v>71</v>
      </c>
      <c r="AS11" t="b">
        <v>0</v>
      </c>
      <c r="AT11" t="s">
        <v>60</v>
      </c>
      <c r="AU11" t="s">
        <v>60</v>
      </c>
      <c r="AX11" t="s">
        <v>60</v>
      </c>
      <c r="AY11" t="s">
        <v>60</v>
      </c>
      <c r="BA11" t="b">
        <v>0</v>
      </c>
      <c r="BB11" t="s">
        <v>60</v>
      </c>
      <c r="BD11" t="s">
        <v>60</v>
      </c>
    </row>
    <row r="12" spans="1:56" x14ac:dyDescent="0.25">
      <c r="A12" t="s">
        <v>93</v>
      </c>
      <c r="B12" t="s">
        <v>94</v>
      </c>
      <c r="C12">
        <v>2100330</v>
      </c>
      <c r="D12" t="s">
        <v>98</v>
      </c>
      <c r="E12" t="s">
        <v>98</v>
      </c>
      <c r="G12">
        <v>1002</v>
      </c>
      <c r="H12" t="str">
        <f>"01154"</f>
        <v>01154</v>
      </c>
      <c r="I12" t="s">
        <v>60</v>
      </c>
      <c r="J12" t="s">
        <v>95</v>
      </c>
      <c r="K12" t="s">
        <v>62</v>
      </c>
      <c r="L12">
        <v>30</v>
      </c>
      <c r="N12" t="str">
        <f t="shared" si="0"/>
        <v>0</v>
      </c>
      <c r="O12">
        <v>30</v>
      </c>
      <c r="P12" t="s">
        <v>96</v>
      </c>
      <c r="Q12" t="s">
        <v>64</v>
      </c>
      <c r="R12" t="s">
        <v>64</v>
      </c>
      <c r="S12" t="s">
        <v>65</v>
      </c>
      <c r="T12" t="s">
        <v>66</v>
      </c>
      <c r="U12" t="s">
        <v>67</v>
      </c>
      <c r="V12" t="s">
        <v>67</v>
      </c>
      <c r="X12" t="b">
        <v>1</v>
      </c>
      <c r="Y12" t="b">
        <v>1</v>
      </c>
      <c r="Z12" t="b">
        <v>1</v>
      </c>
      <c r="AA12">
        <v>103</v>
      </c>
      <c r="AB12">
        <v>230</v>
      </c>
      <c r="AC12" t="s">
        <v>68</v>
      </c>
      <c r="AD12" t="b">
        <v>0</v>
      </c>
      <c r="AE12" t="b">
        <v>0</v>
      </c>
      <c r="AF12" t="s">
        <v>69</v>
      </c>
      <c r="AG12" t="s">
        <v>60</v>
      </c>
      <c r="AH12" t="s">
        <v>60</v>
      </c>
      <c r="AI12" t="b">
        <v>1</v>
      </c>
      <c r="AJ12" t="s">
        <v>60</v>
      </c>
      <c r="AK12" t="s">
        <v>60</v>
      </c>
      <c r="AL12" t="s">
        <v>60</v>
      </c>
      <c r="AM12" t="s">
        <v>60</v>
      </c>
      <c r="AN12" t="s">
        <v>97</v>
      </c>
      <c r="AO12" t="s">
        <v>70</v>
      </c>
      <c r="AP12" t="b">
        <v>0</v>
      </c>
      <c r="AQ12" t="b">
        <v>0</v>
      </c>
      <c r="AR12" t="s">
        <v>71</v>
      </c>
      <c r="AS12" t="b">
        <v>0</v>
      </c>
      <c r="AT12" t="s">
        <v>60</v>
      </c>
      <c r="AU12" t="s">
        <v>60</v>
      </c>
      <c r="AX12" t="s">
        <v>60</v>
      </c>
      <c r="AY12" t="s">
        <v>60</v>
      </c>
      <c r="BA12" t="b">
        <v>0</v>
      </c>
      <c r="BB12" t="s">
        <v>60</v>
      </c>
      <c r="BD12" t="s">
        <v>60</v>
      </c>
    </row>
    <row r="13" spans="1:56" x14ac:dyDescent="0.25">
      <c r="A13" t="s">
        <v>93</v>
      </c>
      <c r="B13" t="s">
        <v>99</v>
      </c>
      <c r="C13">
        <v>2100310</v>
      </c>
      <c r="D13" t="s">
        <v>81</v>
      </c>
      <c r="E13" t="s">
        <v>81</v>
      </c>
      <c r="F13" t="s">
        <v>100</v>
      </c>
      <c r="G13">
        <v>1002</v>
      </c>
      <c r="H13" t="str">
        <f>"01260"</f>
        <v>01260</v>
      </c>
      <c r="I13" t="s">
        <v>60</v>
      </c>
      <c r="J13" t="s">
        <v>101</v>
      </c>
      <c r="K13" t="s">
        <v>62</v>
      </c>
      <c r="L13">
        <v>25</v>
      </c>
      <c r="N13" t="str">
        <f t="shared" si="0"/>
        <v>0</v>
      </c>
      <c r="O13">
        <v>25</v>
      </c>
      <c r="P13" t="s">
        <v>96</v>
      </c>
      <c r="Q13" t="s">
        <v>79</v>
      </c>
      <c r="R13" t="s">
        <v>79</v>
      </c>
      <c r="S13" t="s">
        <v>65</v>
      </c>
      <c r="T13" t="s">
        <v>66</v>
      </c>
      <c r="U13" t="s">
        <v>67</v>
      </c>
      <c r="V13" t="s">
        <v>67</v>
      </c>
      <c r="X13" t="b">
        <v>1</v>
      </c>
      <c r="Y13" t="b">
        <v>1</v>
      </c>
      <c r="Z13" t="b">
        <v>1</v>
      </c>
      <c r="AA13">
        <v>103</v>
      </c>
      <c r="AB13">
        <v>230</v>
      </c>
      <c r="AC13" t="s">
        <v>68</v>
      </c>
      <c r="AD13" t="b">
        <v>0</v>
      </c>
      <c r="AE13" t="b">
        <v>0</v>
      </c>
      <c r="AF13" t="s">
        <v>69</v>
      </c>
      <c r="AG13" t="s">
        <v>60</v>
      </c>
      <c r="AH13" t="s">
        <v>60</v>
      </c>
      <c r="AI13" t="b">
        <v>1</v>
      </c>
      <c r="AJ13" t="s">
        <v>60</v>
      </c>
      <c r="AK13" t="s">
        <v>60</v>
      </c>
      <c r="AL13" t="s">
        <v>60</v>
      </c>
      <c r="AM13" t="s">
        <v>60</v>
      </c>
      <c r="AN13" t="s">
        <v>60</v>
      </c>
      <c r="AO13" t="s">
        <v>70</v>
      </c>
      <c r="AP13" t="b">
        <v>0</v>
      </c>
      <c r="AQ13" t="b">
        <v>0</v>
      </c>
      <c r="AR13" t="s">
        <v>71</v>
      </c>
      <c r="AS13" t="b">
        <v>0</v>
      </c>
      <c r="AT13" t="s">
        <v>72</v>
      </c>
      <c r="AU13" t="s">
        <v>60</v>
      </c>
      <c r="AX13" t="s">
        <v>60</v>
      </c>
      <c r="AY13" t="s">
        <v>60</v>
      </c>
      <c r="BA13" t="b">
        <v>0</v>
      </c>
      <c r="BB13" t="s">
        <v>60</v>
      </c>
      <c r="BD13" t="s">
        <v>60</v>
      </c>
    </row>
    <row r="14" spans="1:56" x14ac:dyDescent="0.25">
      <c r="A14" t="s">
        <v>93</v>
      </c>
      <c r="B14" t="s">
        <v>99</v>
      </c>
      <c r="C14">
        <v>2100310</v>
      </c>
      <c r="D14" t="s">
        <v>58</v>
      </c>
      <c r="E14" t="s">
        <v>58</v>
      </c>
      <c r="F14" t="s">
        <v>100</v>
      </c>
      <c r="G14">
        <v>1003</v>
      </c>
      <c r="H14" t="str">
        <f>"01260"</f>
        <v>01260</v>
      </c>
      <c r="I14" t="s">
        <v>60</v>
      </c>
      <c r="J14" t="s">
        <v>101</v>
      </c>
      <c r="K14" t="s">
        <v>62</v>
      </c>
      <c r="L14">
        <v>25</v>
      </c>
      <c r="N14" t="str">
        <f t="shared" si="0"/>
        <v>0</v>
      </c>
      <c r="O14">
        <v>25</v>
      </c>
      <c r="P14" t="s">
        <v>96</v>
      </c>
      <c r="Q14" t="s">
        <v>79</v>
      </c>
      <c r="R14" t="s">
        <v>79</v>
      </c>
      <c r="S14" t="s">
        <v>65</v>
      </c>
      <c r="T14" t="s">
        <v>66</v>
      </c>
      <c r="U14" t="s">
        <v>67</v>
      </c>
      <c r="V14" t="s">
        <v>67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68</v>
      </c>
      <c r="AD14" t="b">
        <v>0</v>
      </c>
      <c r="AE14" t="b">
        <v>0</v>
      </c>
      <c r="AF14" t="s">
        <v>69</v>
      </c>
      <c r="AG14" t="s">
        <v>60</v>
      </c>
      <c r="AH14" t="s">
        <v>60</v>
      </c>
      <c r="AI14" t="b">
        <v>1</v>
      </c>
      <c r="AJ14" t="s">
        <v>60</v>
      </c>
      <c r="AK14" t="s">
        <v>60</v>
      </c>
      <c r="AL14" t="s">
        <v>60</v>
      </c>
      <c r="AM14" t="s">
        <v>60</v>
      </c>
      <c r="AN14" t="s">
        <v>60</v>
      </c>
      <c r="AO14" t="s">
        <v>70</v>
      </c>
      <c r="AP14" t="b">
        <v>0</v>
      </c>
      <c r="AQ14" t="b">
        <v>0</v>
      </c>
      <c r="AR14" t="s">
        <v>71</v>
      </c>
      <c r="AS14" t="b">
        <v>0</v>
      </c>
      <c r="AT14" t="s">
        <v>72</v>
      </c>
      <c r="AU14" t="s">
        <v>60</v>
      </c>
      <c r="AX14" t="s">
        <v>60</v>
      </c>
      <c r="AY14" t="s">
        <v>60</v>
      </c>
      <c r="BA14" t="b">
        <v>0</v>
      </c>
      <c r="BB14" t="s">
        <v>60</v>
      </c>
      <c r="BD14" t="s">
        <v>60</v>
      </c>
    </row>
    <row r="15" spans="1:56" x14ac:dyDescent="0.25">
      <c r="A15" t="s">
        <v>93</v>
      </c>
      <c r="B15" t="s">
        <v>99</v>
      </c>
      <c r="C15">
        <v>2100310</v>
      </c>
      <c r="D15" t="s">
        <v>102</v>
      </c>
      <c r="E15" t="s">
        <v>102</v>
      </c>
      <c r="F15" t="s">
        <v>103</v>
      </c>
      <c r="G15">
        <v>1004</v>
      </c>
      <c r="H15" t="str">
        <f>"01160"</f>
        <v>01160</v>
      </c>
      <c r="I15" t="s">
        <v>60</v>
      </c>
      <c r="J15" t="s">
        <v>104</v>
      </c>
      <c r="K15" t="s">
        <v>62</v>
      </c>
      <c r="L15">
        <v>25</v>
      </c>
      <c r="N15" t="str">
        <f t="shared" si="0"/>
        <v>0</v>
      </c>
      <c r="O15">
        <v>25</v>
      </c>
      <c r="P15" t="s">
        <v>96</v>
      </c>
      <c r="Q15" t="s">
        <v>79</v>
      </c>
      <c r="R15" t="s">
        <v>79</v>
      </c>
      <c r="S15" t="s">
        <v>65</v>
      </c>
      <c r="T15" t="s">
        <v>66</v>
      </c>
      <c r="U15" t="s">
        <v>67</v>
      </c>
      <c r="V15" t="s">
        <v>67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68</v>
      </c>
      <c r="AD15" t="b">
        <v>0</v>
      </c>
      <c r="AE15" t="b">
        <v>0</v>
      </c>
      <c r="AF15" t="s">
        <v>69</v>
      </c>
      <c r="AG15" t="s">
        <v>60</v>
      </c>
      <c r="AH15" t="s">
        <v>60</v>
      </c>
      <c r="AI15" t="b">
        <v>1</v>
      </c>
      <c r="AJ15" t="s">
        <v>60</v>
      </c>
      <c r="AK15" t="s">
        <v>60</v>
      </c>
      <c r="AL15" t="s">
        <v>60</v>
      </c>
      <c r="AM15" t="s">
        <v>60</v>
      </c>
      <c r="AN15" t="s">
        <v>60</v>
      </c>
      <c r="AO15" t="s">
        <v>70</v>
      </c>
      <c r="AP15" t="b">
        <v>0</v>
      </c>
      <c r="AQ15" t="b">
        <v>0</v>
      </c>
      <c r="AR15" t="s">
        <v>71</v>
      </c>
      <c r="AS15" t="b">
        <v>0</v>
      </c>
      <c r="AT15" t="s">
        <v>60</v>
      </c>
      <c r="AU15" t="s">
        <v>60</v>
      </c>
      <c r="AX15" t="s">
        <v>60</v>
      </c>
      <c r="AY15" t="s">
        <v>60</v>
      </c>
      <c r="BA15" t="b">
        <v>0</v>
      </c>
      <c r="BB15" t="s">
        <v>60</v>
      </c>
      <c r="BD15" t="s">
        <v>60</v>
      </c>
    </row>
    <row r="16" spans="1:56" x14ac:dyDescent="0.25">
      <c r="A16" t="s">
        <v>93</v>
      </c>
      <c r="B16" t="s">
        <v>99</v>
      </c>
      <c r="C16">
        <v>2100310</v>
      </c>
      <c r="D16" t="s">
        <v>105</v>
      </c>
      <c r="E16" t="s">
        <v>105</v>
      </c>
      <c r="F16" t="s">
        <v>103</v>
      </c>
      <c r="G16">
        <v>1005</v>
      </c>
      <c r="H16" t="str">
        <f>"01160"</f>
        <v>01160</v>
      </c>
      <c r="I16" t="s">
        <v>60</v>
      </c>
      <c r="J16" t="s">
        <v>104</v>
      </c>
      <c r="K16" t="s">
        <v>62</v>
      </c>
      <c r="L16">
        <v>25</v>
      </c>
      <c r="N16" t="str">
        <f t="shared" si="0"/>
        <v>0</v>
      </c>
      <c r="O16">
        <v>25</v>
      </c>
      <c r="P16" t="s">
        <v>96</v>
      </c>
      <c r="Q16" t="s">
        <v>79</v>
      </c>
      <c r="R16" t="s">
        <v>79</v>
      </c>
      <c r="S16" t="s">
        <v>65</v>
      </c>
      <c r="T16" t="s">
        <v>66</v>
      </c>
      <c r="U16" t="s">
        <v>67</v>
      </c>
      <c r="V16" t="s">
        <v>67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68</v>
      </c>
      <c r="AD16" t="b">
        <v>0</v>
      </c>
      <c r="AE16" t="b">
        <v>0</v>
      </c>
      <c r="AF16" t="s">
        <v>69</v>
      </c>
      <c r="AG16" t="s">
        <v>60</v>
      </c>
      <c r="AH16" t="s">
        <v>60</v>
      </c>
      <c r="AI16" t="b">
        <v>1</v>
      </c>
      <c r="AJ16" t="s">
        <v>60</v>
      </c>
      <c r="AK16" t="s">
        <v>60</v>
      </c>
      <c r="AL16" t="s">
        <v>60</v>
      </c>
      <c r="AM16" t="s">
        <v>60</v>
      </c>
      <c r="AN16" t="s">
        <v>60</v>
      </c>
      <c r="AO16" t="s">
        <v>70</v>
      </c>
      <c r="AP16" t="b">
        <v>0</v>
      </c>
      <c r="AQ16" t="b">
        <v>0</v>
      </c>
      <c r="AR16" t="s">
        <v>71</v>
      </c>
      <c r="AS16" t="b">
        <v>0</v>
      </c>
      <c r="AT16" t="s">
        <v>60</v>
      </c>
      <c r="AU16" t="s">
        <v>60</v>
      </c>
      <c r="AX16" t="s">
        <v>60</v>
      </c>
      <c r="AY16" t="s">
        <v>60</v>
      </c>
      <c r="BA16" t="b">
        <v>0</v>
      </c>
      <c r="BB16" t="s">
        <v>60</v>
      </c>
      <c r="BD16" t="s">
        <v>60</v>
      </c>
    </row>
    <row r="17" spans="1:56" x14ac:dyDescent="0.25">
      <c r="A17" t="s">
        <v>93</v>
      </c>
      <c r="B17" t="s">
        <v>99</v>
      </c>
      <c r="C17">
        <v>2100310</v>
      </c>
      <c r="D17" t="s">
        <v>85</v>
      </c>
      <c r="E17" t="s">
        <v>85</v>
      </c>
      <c r="F17" t="s">
        <v>103</v>
      </c>
      <c r="G17">
        <v>1006</v>
      </c>
      <c r="H17" t="str">
        <f>"01160"</f>
        <v>01160</v>
      </c>
      <c r="I17" t="s">
        <v>60</v>
      </c>
      <c r="J17" t="s">
        <v>104</v>
      </c>
      <c r="K17" t="s">
        <v>62</v>
      </c>
      <c r="L17">
        <v>25</v>
      </c>
      <c r="N17" t="str">
        <f t="shared" si="0"/>
        <v>0</v>
      </c>
      <c r="O17">
        <v>25</v>
      </c>
      <c r="P17" t="s">
        <v>96</v>
      </c>
      <c r="Q17" t="s">
        <v>79</v>
      </c>
      <c r="R17" t="s">
        <v>79</v>
      </c>
      <c r="S17" t="s">
        <v>65</v>
      </c>
      <c r="T17" t="s">
        <v>66</v>
      </c>
      <c r="U17" t="s">
        <v>67</v>
      </c>
      <c r="V17" t="s">
        <v>67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68</v>
      </c>
      <c r="AD17" t="b">
        <v>0</v>
      </c>
      <c r="AE17" t="b">
        <v>0</v>
      </c>
      <c r="AF17" t="s">
        <v>69</v>
      </c>
      <c r="AG17" t="s">
        <v>60</v>
      </c>
      <c r="AH17" t="s">
        <v>60</v>
      </c>
      <c r="AI17" t="b">
        <v>1</v>
      </c>
      <c r="AJ17" t="s">
        <v>60</v>
      </c>
      <c r="AK17" t="s">
        <v>60</v>
      </c>
      <c r="AL17" t="s">
        <v>60</v>
      </c>
      <c r="AM17" t="s">
        <v>60</v>
      </c>
      <c r="AN17" t="s">
        <v>60</v>
      </c>
      <c r="AO17" t="s">
        <v>70</v>
      </c>
      <c r="AP17" t="b">
        <v>0</v>
      </c>
      <c r="AQ17" t="b">
        <v>0</v>
      </c>
      <c r="AR17" t="s">
        <v>71</v>
      </c>
      <c r="AS17" t="b">
        <v>0</v>
      </c>
      <c r="AT17" t="s">
        <v>60</v>
      </c>
      <c r="AU17" t="s">
        <v>60</v>
      </c>
      <c r="AX17" t="s">
        <v>60</v>
      </c>
      <c r="AY17" t="s">
        <v>60</v>
      </c>
      <c r="BA17" t="b">
        <v>0</v>
      </c>
      <c r="BB17" t="s">
        <v>60</v>
      </c>
      <c r="BD17" t="s">
        <v>60</v>
      </c>
    </row>
    <row r="18" spans="1:56" x14ac:dyDescent="0.25">
      <c r="A18" t="s">
        <v>93</v>
      </c>
      <c r="B18" t="s">
        <v>99</v>
      </c>
      <c r="C18">
        <v>2100310</v>
      </c>
      <c r="D18" t="s">
        <v>85</v>
      </c>
      <c r="E18" t="s">
        <v>85</v>
      </c>
      <c r="F18" t="s">
        <v>100</v>
      </c>
      <c r="G18">
        <v>1015</v>
      </c>
      <c r="H18" t="str">
        <f>"01260"</f>
        <v>01260</v>
      </c>
      <c r="I18" t="s">
        <v>60</v>
      </c>
      <c r="J18" t="s">
        <v>101</v>
      </c>
      <c r="K18" t="s">
        <v>62</v>
      </c>
      <c r="L18">
        <v>25</v>
      </c>
      <c r="N18" t="str">
        <f t="shared" si="0"/>
        <v>0</v>
      </c>
      <c r="O18">
        <v>25</v>
      </c>
      <c r="P18" t="s">
        <v>96</v>
      </c>
      <c r="Q18" t="s">
        <v>79</v>
      </c>
      <c r="R18" t="s">
        <v>79</v>
      </c>
      <c r="S18" t="s">
        <v>65</v>
      </c>
      <c r="T18" t="s">
        <v>66</v>
      </c>
      <c r="U18" t="s">
        <v>67</v>
      </c>
      <c r="V18" t="s">
        <v>67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68</v>
      </c>
      <c r="AD18" t="b">
        <v>0</v>
      </c>
      <c r="AE18" t="b">
        <v>0</v>
      </c>
      <c r="AF18" t="s">
        <v>69</v>
      </c>
      <c r="AG18" t="s">
        <v>60</v>
      </c>
      <c r="AH18" t="s">
        <v>60</v>
      </c>
      <c r="AI18" t="b">
        <v>1</v>
      </c>
      <c r="AJ18" t="s">
        <v>60</v>
      </c>
      <c r="AK18" t="s">
        <v>60</v>
      </c>
      <c r="AL18" t="s">
        <v>60</v>
      </c>
      <c r="AM18" t="s">
        <v>60</v>
      </c>
      <c r="AN18" t="s">
        <v>60</v>
      </c>
      <c r="AO18" t="s">
        <v>70</v>
      </c>
      <c r="AP18" t="b">
        <v>0</v>
      </c>
      <c r="AQ18" t="b">
        <v>0</v>
      </c>
      <c r="AR18" t="s">
        <v>71</v>
      </c>
      <c r="AS18" t="b">
        <v>0</v>
      </c>
      <c r="AT18" t="s">
        <v>72</v>
      </c>
      <c r="AU18" t="s">
        <v>60</v>
      </c>
      <c r="AX18" t="s">
        <v>60</v>
      </c>
      <c r="AY18" t="s">
        <v>60</v>
      </c>
      <c r="BA18" t="b">
        <v>0</v>
      </c>
      <c r="BB18" t="s">
        <v>60</v>
      </c>
      <c r="BD18" t="s">
        <v>60</v>
      </c>
    </row>
    <row r="19" spans="1:56" x14ac:dyDescent="0.25">
      <c r="A19" t="s">
        <v>93</v>
      </c>
      <c r="B19" t="s">
        <v>106</v>
      </c>
      <c r="C19">
        <v>2100320</v>
      </c>
      <c r="D19" t="s">
        <v>73</v>
      </c>
      <c r="E19" t="s">
        <v>73</v>
      </c>
      <c r="G19">
        <v>1001</v>
      </c>
      <c r="H19" t="str">
        <f>"01154"</f>
        <v>01154</v>
      </c>
      <c r="I19" t="s">
        <v>60</v>
      </c>
      <c r="J19" t="s">
        <v>95</v>
      </c>
      <c r="K19" t="s">
        <v>62</v>
      </c>
      <c r="L19">
        <v>25</v>
      </c>
      <c r="N19" t="str">
        <f t="shared" si="0"/>
        <v>0</v>
      </c>
      <c r="O19">
        <v>25</v>
      </c>
      <c r="P19" t="s">
        <v>96</v>
      </c>
      <c r="Q19" t="s">
        <v>64</v>
      </c>
      <c r="R19" t="s">
        <v>64</v>
      </c>
      <c r="S19" t="s">
        <v>65</v>
      </c>
      <c r="T19" t="s">
        <v>66</v>
      </c>
      <c r="U19" t="s">
        <v>67</v>
      </c>
      <c r="V19" t="s">
        <v>67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68</v>
      </c>
      <c r="AD19" t="b">
        <v>0</v>
      </c>
      <c r="AE19" t="b">
        <v>0</v>
      </c>
      <c r="AF19" t="s">
        <v>69</v>
      </c>
      <c r="AG19" t="s">
        <v>60</v>
      </c>
      <c r="AH19" t="s">
        <v>60</v>
      </c>
      <c r="AI19" t="b">
        <v>1</v>
      </c>
      <c r="AJ19" t="s">
        <v>92</v>
      </c>
      <c r="AK19" t="s">
        <v>60</v>
      </c>
      <c r="AL19" t="s">
        <v>60</v>
      </c>
      <c r="AM19" t="s">
        <v>60</v>
      </c>
      <c r="AN19" t="s">
        <v>97</v>
      </c>
      <c r="AO19" t="s">
        <v>70</v>
      </c>
      <c r="AP19" t="b">
        <v>0</v>
      </c>
      <c r="AQ19" t="b">
        <v>0</v>
      </c>
      <c r="AR19" t="s">
        <v>71</v>
      </c>
      <c r="AS19" t="b">
        <v>0</v>
      </c>
      <c r="AT19" t="s">
        <v>60</v>
      </c>
      <c r="AU19" t="s">
        <v>60</v>
      </c>
      <c r="AX19" t="s">
        <v>60</v>
      </c>
      <c r="AY19" t="s">
        <v>60</v>
      </c>
      <c r="BA19" t="b">
        <v>0</v>
      </c>
      <c r="BB19" t="s">
        <v>60</v>
      </c>
      <c r="BD19" t="s">
        <v>60</v>
      </c>
    </row>
    <row r="20" spans="1:56" x14ac:dyDescent="0.25">
      <c r="A20" t="s">
        <v>93</v>
      </c>
      <c r="B20" t="s">
        <v>106</v>
      </c>
      <c r="C20">
        <v>2100320</v>
      </c>
      <c r="D20" t="s">
        <v>102</v>
      </c>
      <c r="E20" t="s">
        <v>102</v>
      </c>
      <c r="G20">
        <v>1002</v>
      </c>
      <c r="H20" t="str">
        <f>"01154"</f>
        <v>01154</v>
      </c>
      <c r="I20" t="s">
        <v>60</v>
      </c>
      <c r="J20" t="s">
        <v>95</v>
      </c>
      <c r="K20" t="s">
        <v>62</v>
      </c>
      <c r="L20">
        <v>25</v>
      </c>
      <c r="N20" t="str">
        <f t="shared" si="0"/>
        <v>0</v>
      </c>
      <c r="O20">
        <v>25</v>
      </c>
      <c r="P20" t="s">
        <v>96</v>
      </c>
      <c r="Q20" t="s">
        <v>64</v>
      </c>
      <c r="R20" t="s">
        <v>64</v>
      </c>
      <c r="S20" t="s">
        <v>65</v>
      </c>
      <c r="T20" t="s">
        <v>66</v>
      </c>
      <c r="U20" t="s">
        <v>67</v>
      </c>
      <c r="V20" t="s">
        <v>67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68</v>
      </c>
      <c r="AD20" t="b">
        <v>0</v>
      </c>
      <c r="AE20" t="b">
        <v>0</v>
      </c>
      <c r="AF20" t="s">
        <v>69</v>
      </c>
      <c r="AG20" t="s">
        <v>60</v>
      </c>
      <c r="AH20" t="s">
        <v>60</v>
      </c>
      <c r="AI20" t="b">
        <v>1</v>
      </c>
      <c r="AJ20" t="s">
        <v>92</v>
      </c>
      <c r="AK20" t="s">
        <v>60</v>
      </c>
      <c r="AL20" t="s">
        <v>60</v>
      </c>
      <c r="AM20" t="s">
        <v>60</v>
      </c>
      <c r="AN20" t="s">
        <v>97</v>
      </c>
      <c r="AO20" t="s">
        <v>70</v>
      </c>
      <c r="AP20" t="b">
        <v>0</v>
      </c>
      <c r="AQ20" t="b">
        <v>0</v>
      </c>
      <c r="AR20" t="s">
        <v>71</v>
      </c>
      <c r="AS20" t="b">
        <v>0</v>
      </c>
      <c r="AT20" t="s">
        <v>60</v>
      </c>
      <c r="AU20" t="s">
        <v>60</v>
      </c>
      <c r="AX20" t="s">
        <v>60</v>
      </c>
      <c r="AY20" t="s">
        <v>60</v>
      </c>
      <c r="BA20" t="b">
        <v>0</v>
      </c>
      <c r="BB20" t="s">
        <v>60</v>
      </c>
      <c r="BD20" t="s">
        <v>60</v>
      </c>
    </row>
    <row r="21" spans="1:56" x14ac:dyDescent="0.25">
      <c r="A21" t="s">
        <v>93</v>
      </c>
      <c r="B21" t="s">
        <v>106</v>
      </c>
      <c r="C21">
        <v>2100320</v>
      </c>
      <c r="D21" t="s">
        <v>85</v>
      </c>
      <c r="E21" t="s">
        <v>85</v>
      </c>
      <c r="G21">
        <v>1006</v>
      </c>
      <c r="H21" t="str">
        <f>"01154"</f>
        <v>01154</v>
      </c>
      <c r="I21" t="s">
        <v>60</v>
      </c>
      <c r="J21" t="s">
        <v>95</v>
      </c>
      <c r="K21" t="s">
        <v>62</v>
      </c>
      <c r="L21">
        <v>25</v>
      </c>
      <c r="N21" t="str">
        <f t="shared" si="0"/>
        <v>0</v>
      </c>
      <c r="O21">
        <v>25</v>
      </c>
      <c r="P21" t="s">
        <v>96</v>
      </c>
      <c r="Q21" t="s">
        <v>64</v>
      </c>
      <c r="R21" t="s">
        <v>64</v>
      </c>
      <c r="S21" t="s">
        <v>65</v>
      </c>
      <c r="T21" t="s">
        <v>66</v>
      </c>
      <c r="U21" t="s">
        <v>67</v>
      </c>
      <c r="V21" t="s">
        <v>67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68</v>
      </c>
      <c r="AD21" t="b">
        <v>0</v>
      </c>
      <c r="AE21" t="b">
        <v>0</v>
      </c>
      <c r="AF21" t="s">
        <v>69</v>
      </c>
      <c r="AG21" t="s">
        <v>60</v>
      </c>
      <c r="AH21" t="s">
        <v>60</v>
      </c>
      <c r="AI21" t="b">
        <v>1</v>
      </c>
      <c r="AJ21" t="s">
        <v>92</v>
      </c>
      <c r="AK21" t="s">
        <v>60</v>
      </c>
      <c r="AL21" t="s">
        <v>60</v>
      </c>
      <c r="AM21" t="s">
        <v>60</v>
      </c>
      <c r="AN21" t="s">
        <v>97</v>
      </c>
      <c r="AO21" t="s">
        <v>70</v>
      </c>
      <c r="AP21" t="b">
        <v>0</v>
      </c>
      <c r="AQ21" t="b">
        <v>0</v>
      </c>
      <c r="AR21" t="s">
        <v>71</v>
      </c>
      <c r="AS21" t="b">
        <v>0</v>
      </c>
      <c r="AT21" t="s">
        <v>60</v>
      </c>
      <c r="AU21" t="s">
        <v>60</v>
      </c>
      <c r="AX21" t="s">
        <v>60</v>
      </c>
      <c r="AY21" t="s">
        <v>60</v>
      </c>
      <c r="BA21" t="b">
        <v>0</v>
      </c>
      <c r="BB21" t="s">
        <v>60</v>
      </c>
      <c r="BD21" t="s">
        <v>60</v>
      </c>
    </row>
    <row r="22" spans="1:56" x14ac:dyDescent="0.25">
      <c r="A22" t="s">
        <v>93</v>
      </c>
      <c r="B22" t="s">
        <v>107</v>
      </c>
      <c r="C22">
        <v>2100320</v>
      </c>
      <c r="D22" t="s">
        <v>105</v>
      </c>
      <c r="E22" t="s">
        <v>105</v>
      </c>
      <c r="F22" t="s">
        <v>108</v>
      </c>
      <c r="G22" t="s">
        <v>109</v>
      </c>
      <c r="H22" t="str">
        <f>"01159"</f>
        <v>01159</v>
      </c>
      <c r="I22" t="s">
        <v>60</v>
      </c>
      <c r="J22" t="s">
        <v>110</v>
      </c>
      <c r="K22" t="s">
        <v>62</v>
      </c>
      <c r="L22">
        <v>25</v>
      </c>
      <c r="N22" t="str">
        <f t="shared" si="0"/>
        <v>0</v>
      </c>
      <c r="O22">
        <v>25</v>
      </c>
      <c r="P22" t="s">
        <v>96</v>
      </c>
      <c r="Q22" t="s">
        <v>64</v>
      </c>
      <c r="R22" t="s">
        <v>64</v>
      </c>
      <c r="S22" t="s">
        <v>65</v>
      </c>
      <c r="T22" t="s">
        <v>66</v>
      </c>
      <c r="U22" t="s">
        <v>67</v>
      </c>
      <c r="V22" t="s">
        <v>67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68</v>
      </c>
      <c r="AD22" t="b">
        <v>0</v>
      </c>
      <c r="AE22" t="b">
        <v>0</v>
      </c>
      <c r="AF22" t="s">
        <v>69</v>
      </c>
      <c r="AG22" t="s">
        <v>60</v>
      </c>
      <c r="AH22" t="s">
        <v>60</v>
      </c>
      <c r="AI22" t="b">
        <v>1</v>
      </c>
      <c r="AJ22" t="s">
        <v>92</v>
      </c>
      <c r="AK22" t="s">
        <v>60</v>
      </c>
      <c r="AL22" t="s">
        <v>60</v>
      </c>
      <c r="AM22" t="s">
        <v>60</v>
      </c>
      <c r="AN22" t="s">
        <v>60</v>
      </c>
      <c r="AO22" t="s">
        <v>70</v>
      </c>
      <c r="AP22" t="b">
        <v>0</v>
      </c>
      <c r="AQ22" t="b">
        <v>0</v>
      </c>
      <c r="AR22" t="s">
        <v>71</v>
      </c>
      <c r="AS22" t="b">
        <v>0</v>
      </c>
      <c r="AT22" t="s">
        <v>72</v>
      </c>
      <c r="AU22" t="s">
        <v>60</v>
      </c>
      <c r="AX22" t="s">
        <v>60</v>
      </c>
      <c r="AY22" t="s">
        <v>60</v>
      </c>
      <c r="BA22" t="b">
        <v>0</v>
      </c>
      <c r="BB22" t="s">
        <v>60</v>
      </c>
      <c r="BD22" t="s">
        <v>60</v>
      </c>
    </row>
    <row r="23" spans="1:56" x14ac:dyDescent="0.25">
      <c r="A23" t="s">
        <v>111</v>
      </c>
      <c r="B23" t="s">
        <v>112</v>
      </c>
      <c r="C23">
        <v>8209510</v>
      </c>
      <c r="D23" t="s">
        <v>102</v>
      </c>
      <c r="E23" t="s">
        <v>102</v>
      </c>
      <c r="F23" t="s">
        <v>113</v>
      </c>
      <c r="G23" t="s">
        <v>114</v>
      </c>
      <c r="H23" t="str">
        <f>"01202"</f>
        <v>01202</v>
      </c>
      <c r="I23" t="s">
        <v>60</v>
      </c>
      <c r="J23" t="s">
        <v>115</v>
      </c>
      <c r="K23" t="s">
        <v>62</v>
      </c>
      <c r="L23">
        <v>30</v>
      </c>
      <c r="N23" t="str">
        <f t="shared" si="0"/>
        <v>0</v>
      </c>
      <c r="O23">
        <v>30</v>
      </c>
      <c r="P23" t="s">
        <v>96</v>
      </c>
      <c r="Q23" t="s">
        <v>79</v>
      </c>
      <c r="R23" t="s">
        <v>79</v>
      </c>
      <c r="S23" t="s">
        <v>65</v>
      </c>
      <c r="T23" t="s">
        <v>66</v>
      </c>
      <c r="U23" t="s">
        <v>67</v>
      </c>
      <c r="V23" t="s">
        <v>67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68</v>
      </c>
      <c r="AD23" t="b">
        <v>0</v>
      </c>
      <c r="AE23" t="b">
        <v>0</v>
      </c>
      <c r="AF23" t="s">
        <v>69</v>
      </c>
      <c r="AG23" t="s">
        <v>60</v>
      </c>
      <c r="AH23" t="s">
        <v>60</v>
      </c>
      <c r="AI23" t="b">
        <v>1</v>
      </c>
      <c r="AJ23" t="s">
        <v>60</v>
      </c>
      <c r="AK23" t="s">
        <v>60</v>
      </c>
      <c r="AL23" t="s">
        <v>60</v>
      </c>
      <c r="AM23" t="s">
        <v>60</v>
      </c>
      <c r="AN23" t="s">
        <v>116</v>
      </c>
      <c r="AO23" t="s">
        <v>117</v>
      </c>
      <c r="AP23" t="b">
        <v>0</v>
      </c>
      <c r="AQ23" t="b">
        <v>0</v>
      </c>
      <c r="AR23" t="s">
        <v>71</v>
      </c>
      <c r="AS23" t="b">
        <v>0</v>
      </c>
      <c r="AT23" t="s">
        <v>60</v>
      </c>
      <c r="AU23" t="s">
        <v>60</v>
      </c>
      <c r="AX23" t="s">
        <v>60</v>
      </c>
      <c r="AY23" t="s">
        <v>60</v>
      </c>
      <c r="BA23" t="b">
        <v>0</v>
      </c>
      <c r="BB23" t="s">
        <v>60</v>
      </c>
      <c r="BC23">
        <v>8209600</v>
      </c>
      <c r="BD23" t="s">
        <v>60</v>
      </c>
    </row>
    <row r="24" spans="1:56" x14ac:dyDescent="0.25">
      <c r="A24" t="s">
        <v>111</v>
      </c>
      <c r="B24" t="s">
        <v>112</v>
      </c>
      <c r="C24">
        <v>8209510</v>
      </c>
      <c r="D24" t="s">
        <v>85</v>
      </c>
      <c r="E24" t="s">
        <v>85</v>
      </c>
      <c r="F24" t="s">
        <v>113</v>
      </c>
      <c r="G24" t="s">
        <v>118</v>
      </c>
      <c r="H24" t="str">
        <f>"01202"</f>
        <v>01202</v>
      </c>
      <c r="I24" t="s">
        <v>60</v>
      </c>
      <c r="J24" t="s">
        <v>115</v>
      </c>
      <c r="K24" t="s">
        <v>62</v>
      </c>
      <c r="L24">
        <v>30</v>
      </c>
      <c r="N24" t="str">
        <f t="shared" si="0"/>
        <v>0</v>
      </c>
      <c r="O24">
        <v>30</v>
      </c>
      <c r="P24" t="s">
        <v>96</v>
      </c>
      <c r="Q24" t="s">
        <v>79</v>
      </c>
      <c r="R24" t="s">
        <v>79</v>
      </c>
      <c r="S24" t="s">
        <v>65</v>
      </c>
      <c r="T24" t="s">
        <v>66</v>
      </c>
      <c r="U24" t="s">
        <v>67</v>
      </c>
      <c r="V24" t="s">
        <v>67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68</v>
      </c>
      <c r="AD24" t="b">
        <v>0</v>
      </c>
      <c r="AE24" t="b">
        <v>0</v>
      </c>
      <c r="AF24" t="s">
        <v>69</v>
      </c>
      <c r="AG24" t="s">
        <v>60</v>
      </c>
      <c r="AH24" t="s">
        <v>60</v>
      </c>
      <c r="AI24" t="b">
        <v>1</v>
      </c>
      <c r="AJ24" t="s">
        <v>60</v>
      </c>
      <c r="AK24" t="s">
        <v>60</v>
      </c>
      <c r="AL24" t="s">
        <v>60</v>
      </c>
      <c r="AM24" t="s">
        <v>60</v>
      </c>
      <c r="AN24" t="s">
        <v>116</v>
      </c>
      <c r="AO24" t="s">
        <v>117</v>
      </c>
      <c r="AP24" t="b">
        <v>0</v>
      </c>
      <c r="AQ24" t="b">
        <v>0</v>
      </c>
      <c r="AR24" t="s">
        <v>71</v>
      </c>
      <c r="AS24" t="b">
        <v>0</v>
      </c>
      <c r="AT24" t="s">
        <v>60</v>
      </c>
      <c r="AU24" t="s">
        <v>60</v>
      </c>
      <c r="AX24" t="s">
        <v>60</v>
      </c>
      <c r="AY24" t="s">
        <v>60</v>
      </c>
      <c r="BA24" t="b">
        <v>0</v>
      </c>
      <c r="BB24" t="s">
        <v>60</v>
      </c>
      <c r="BC24">
        <v>8209600</v>
      </c>
      <c r="BD24" t="s">
        <v>60</v>
      </c>
    </row>
    <row r="25" spans="1:56" x14ac:dyDescent="0.25">
      <c r="A25" t="s">
        <v>111</v>
      </c>
      <c r="B25" t="s">
        <v>119</v>
      </c>
      <c r="C25">
        <v>8209520</v>
      </c>
      <c r="D25" t="s">
        <v>98</v>
      </c>
      <c r="E25" t="s">
        <v>98</v>
      </c>
      <c r="F25" t="s">
        <v>113</v>
      </c>
      <c r="G25" t="s">
        <v>114</v>
      </c>
      <c r="H25" t="str">
        <f>"01202"</f>
        <v>01202</v>
      </c>
      <c r="I25" t="s">
        <v>60</v>
      </c>
      <c r="J25" t="s">
        <v>115</v>
      </c>
      <c r="K25" t="s">
        <v>62</v>
      </c>
      <c r="L25">
        <v>30</v>
      </c>
      <c r="N25" t="str">
        <f t="shared" si="0"/>
        <v>0</v>
      </c>
      <c r="O25">
        <v>30</v>
      </c>
      <c r="P25" t="s">
        <v>96</v>
      </c>
      <c r="Q25" t="s">
        <v>64</v>
      </c>
      <c r="R25" t="s">
        <v>64</v>
      </c>
      <c r="S25" t="s">
        <v>65</v>
      </c>
      <c r="T25" t="s">
        <v>66</v>
      </c>
      <c r="U25" t="s">
        <v>67</v>
      </c>
      <c r="V25" t="s">
        <v>67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68</v>
      </c>
      <c r="AD25" t="b">
        <v>0</v>
      </c>
      <c r="AE25" t="b">
        <v>0</v>
      </c>
      <c r="AF25" t="s">
        <v>69</v>
      </c>
      <c r="AG25" t="s">
        <v>60</v>
      </c>
      <c r="AH25" t="s">
        <v>60</v>
      </c>
      <c r="AI25" t="b">
        <v>1</v>
      </c>
      <c r="AJ25" t="s">
        <v>60</v>
      </c>
      <c r="AK25" t="s">
        <v>60</v>
      </c>
      <c r="AL25" t="s">
        <v>60</v>
      </c>
      <c r="AM25" t="s">
        <v>60</v>
      </c>
      <c r="AN25" t="s">
        <v>116</v>
      </c>
      <c r="AO25" t="s">
        <v>117</v>
      </c>
      <c r="AP25" t="b">
        <v>0</v>
      </c>
      <c r="AQ25" t="b">
        <v>0</v>
      </c>
      <c r="AR25" t="s">
        <v>71</v>
      </c>
      <c r="AS25" t="b">
        <v>0</v>
      </c>
      <c r="AT25" t="s">
        <v>60</v>
      </c>
      <c r="AU25" t="s">
        <v>60</v>
      </c>
      <c r="AX25" t="s">
        <v>60</v>
      </c>
      <c r="AY25" t="s">
        <v>60</v>
      </c>
      <c r="BA25" t="b">
        <v>0</v>
      </c>
      <c r="BB25" t="s">
        <v>60</v>
      </c>
      <c r="BC25">
        <v>8209600</v>
      </c>
      <c r="BD25" t="s">
        <v>60</v>
      </c>
    </row>
    <row r="26" spans="1:56" x14ac:dyDescent="0.25">
      <c r="A26" t="s">
        <v>120</v>
      </c>
      <c r="B26" t="s">
        <v>121</v>
      </c>
      <c r="C26">
        <v>2102310</v>
      </c>
      <c r="D26" t="s">
        <v>85</v>
      </c>
      <c r="E26" t="s">
        <v>85</v>
      </c>
      <c r="F26" t="s">
        <v>122</v>
      </c>
      <c r="G26">
        <v>1003</v>
      </c>
      <c r="H26" t="str">
        <f>"01253"</f>
        <v>01253</v>
      </c>
      <c r="I26" t="s">
        <v>60</v>
      </c>
      <c r="J26" t="s">
        <v>123</v>
      </c>
      <c r="K26" t="s">
        <v>62</v>
      </c>
      <c r="L26">
        <v>25</v>
      </c>
      <c r="N26" t="str">
        <f t="shared" si="0"/>
        <v>0</v>
      </c>
      <c r="O26">
        <v>25</v>
      </c>
      <c r="P26" t="s">
        <v>63</v>
      </c>
      <c r="Q26" t="s">
        <v>79</v>
      </c>
      <c r="R26" t="s">
        <v>79</v>
      </c>
      <c r="S26" t="s">
        <v>65</v>
      </c>
      <c r="T26" t="s">
        <v>66</v>
      </c>
      <c r="U26" t="s">
        <v>67</v>
      </c>
      <c r="V26" t="s">
        <v>67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68</v>
      </c>
      <c r="AD26" t="b">
        <v>0</v>
      </c>
      <c r="AE26" t="b">
        <v>0</v>
      </c>
      <c r="AF26" t="s">
        <v>69</v>
      </c>
      <c r="AG26" t="s">
        <v>60</v>
      </c>
      <c r="AH26" t="s">
        <v>60</v>
      </c>
      <c r="AI26" t="b">
        <v>1</v>
      </c>
      <c r="AJ26" t="s">
        <v>60</v>
      </c>
      <c r="AK26" t="s">
        <v>60</v>
      </c>
      <c r="AL26" t="s">
        <v>60</v>
      </c>
      <c r="AM26" t="s">
        <v>60</v>
      </c>
      <c r="AN26" t="s">
        <v>60</v>
      </c>
      <c r="AO26" t="s">
        <v>70</v>
      </c>
      <c r="AP26" t="b">
        <v>0</v>
      </c>
      <c r="AQ26" t="b">
        <v>0</v>
      </c>
      <c r="AR26" t="s">
        <v>71</v>
      </c>
      <c r="AS26" t="b">
        <v>0</v>
      </c>
      <c r="AT26" t="s">
        <v>60</v>
      </c>
      <c r="AU26" t="s">
        <v>60</v>
      </c>
      <c r="AX26" t="s">
        <v>60</v>
      </c>
      <c r="AY26" t="s">
        <v>60</v>
      </c>
      <c r="BA26" t="b">
        <v>0</v>
      </c>
      <c r="BB26" t="s">
        <v>60</v>
      </c>
      <c r="BD26" t="s">
        <v>60</v>
      </c>
    </row>
    <row r="27" spans="1:56" x14ac:dyDescent="0.25">
      <c r="A27" t="s">
        <v>120</v>
      </c>
      <c r="B27" t="s">
        <v>121</v>
      </c>
      <c r="C27">
        <v>2102310</v>
      </c>
      <c r="D27" t="s">
        <v>102</v>
      </c>
      <c r="E27" t="s">
        <v>102</v>
      </c>
      <c r="F27" t="s">
        <v>122</v>
      </c>
      <c r="G27">
        <v>1004</v>
      </c>
      <c r="H27" t="str">
        <f>"01253"</f>
        <v>01253</v>
      </c>
      <c r="I27" t="s">
        <v>60</v>
      </c>
      <c r="J27" t="s">
        <v>123</v>
      </c>
      <c r="K27" t="s">
        <v>62</v>
      </c>
      <c r="L27">
        <v>25</v>
      </c>
      <c r="N27" t="str">
        <f t="shared" si="0"/>
        <v>0</v>
      </c>
      <c r="O27">
        <v>25</v>
      </c>
      <c r="P27" t="s">
        <v>63</v>
      </c>
      <c r="Q27" t="s">
        <v>79</v>
      </c>
      <c r="R27" t="s">
        <v>79</v>
      </c>
      <c r="S27" t="s">
        <v>65</v>
      </c>
      <c r="T27" t="s">
        <v>66</v>
      </c>
      <c r="U27" t="s">
        <v>67</v>
      </c>
      <c r="V27" t="s">
        <v>67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68</v>
      </c>
      <c r="AD27" t="b">
        <v>0</v>
      </c>
      <c r="AE27" t="b">
        <v>0</v>
      </c>
      <c r="AF27" t="s">
        <v>69</v>
      </c>
      <c r="AG27" t="s">
        <v>60</v>
      </c>
      <c r="AH27" t="s">
        <v>60</v>
      </c>
      <c r="AI27" t="b">
        <v>1</v>
      </c>
      <c r="AJ27" t="s">
        <v>60</v>
      </c>
      <c r="AK27" t="s">
        <v>60</v>
      </c>
      <c r="AL27" t="s">
        <v>60</v>
      </c>
      <c r="AM27" t="s">
        <v>60</v>
      </c>
      <c r="AN27" t="s">
        <v>60</v>
      </c>
      <c r="AO27" t="s">
        <v>70</v>
      </c>
      <c r="AP27" t="b">
        <v>0</v>
      </c>
      <c r="AQ27" t="b">
        <v>0</v>
      </c>
      <c r="AR27" t="s">
        <v>71</v>
      </c>
      <c r="AS27" t="b">
        <v>0</v>
      </c>
      <c r="AT27" t="s">
        <v>60</v>
      </c>
      <c r="AU27" t="s">
        <v>60</v>
      </c>
      <c r="AX27" t="s">
        <v>60</v>
      </c>
      <c r="AY27" t="s">
        <v>60</v>
      </c>
      <c r="BA27" t="b">
        <v>0</v>
      </c>
      <c r="BB27" t="s">
        <v>60</v>
      </c>
      <c r="BD27" t="s">
        <v>60</v>
      </c>
    </row>
    <row r="28" spans="1:56" x14ac:dyDescent="0.25">
      <c r="A28" t="s">
        <v>120</v>
      </c>
      <c r="B28" t="s">
        <v>121</v>
      </c>
      <c r="C28">
        <v>2102310</v>
      </c>
      <c r="D28" t="s">
        <v>58</v>
      </c>
      <c r="E28" t="s">
        <v>58</v>
      </c>
      <c r="F28" t="s">
        <v>103</v>
      </c>
      <c r="G28">
        <v>1006</v>
      </c>
      <c r="H28" t="str">
        <f>"01160"</f>
        <v>01160</v>
      </c>
      <c r="I28" t="s">
        <v>60</v>
      </c>
      <c r="J28" t="s">
        <v>104</v>
      </c>
      <c r="K28" t="s">
        <v>62</v>
      </c>
      <c r="L28">
        <v>25</v>
      </c>
      <c r="N28" t="str">
        <f t="shared" si="0"/>
        <v>0</v>
      </c>
      <c r="O28">
        <v>25</v>
      </c>
      <c r="P28" t="s">
        <v>63</v>
      </c>
      <c r="Q28" t="s">
        <v>79</v>
      </c>
      <c r="R28" t="s">
        <v>79</v>
      </c>
      <c r="S28" t="s">
        <v>65</v>
      </c>
      <c r="T28" t="s">
        <v>66</v>
      </c>
      <c r="U28" t="s">
        <v>67</v>
      </c>
      <c r="V28" t="s">
        <v>67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68</v>
      </c>
      <c r="AD28" t="b">
        <v>0</v>
      </c>
      <c r="AE28" t="b">
        <v>0</v>
      </c>
      <c r="AF28" t="s">
        <v>69</v>
      </c>
      <c r="AG28" t="s">
        <v>60</v>
      </c>
      <c r="AH28" t="s">
        <v>60</v>
      </c>
      <c r="AI28" t="b">
        <v>1</v>
      </c>
      <c r="AJ28" t="s">
        <v>60</v>
      </c>
      <c r="AK28" t="s">
        <v>60</v>
      </c>
      <c r="AL28" t="s">
        <v>60</v>
      </c>
      <c r="AM28" t="s">
        <v>60</v>
      </c>
      <c r="AN28" t="s">
        <v>60</v>
      </c>
      <c r="AO28" t="s">
        <v>70</v>
      </c>
      <c r="AP28" t="b">
        <v>0</v>
      </c>
      <c r="AQ28" t="b">
        <v>0</v>
      </c>
      <c r="AR28" t="s">
        <v>71</v>
      </c>
      <c r="AS28" t="b">
        <v>0</v>
      </c>
      <c r="AT28" t="s">
        <v>60</v>
      </c>
      <c r="AU28" t="s">
        <v>60</v>
      </c>
      <c r="AX28" t="s">
        <v>60</v>
      </c>
      <c r="AY28" t="s">
        <v>60</v>
      </c>
      <c r="BA28" t="b">
        <v>0</v>
      </c>
      <c r="BB28" t="s">
        <v>60</v>
      </c>
      <c r="BD28" t="s">
        <v>60</v>
      </c>
    </row>
    <row r="29" spans="1:56" x14ac:dyDescent="0.25">
      <c r="A29" t="s">
        <v>120</v>
      </c>
      <c r="B29" t="s">
        <v>121</v>
      </c>
      <c r="C29">
        <v>2102310</v>
      </c>
      <c r="D29" t="s">
        <v>81</v>
      </c>
      <c r="E29" t="s">
        <v>81</v>
      </c>
      <c r="F29" t="s">
        <v>122</v>
      </c>
      <c r="G29">
        <v>1007</v>
      </c>
      <c r="H29" t="str">
        <f>"01253"</f>
        <v>01253</v>
      </c>
      <c r="I29" t="s">
        <v>60</v>
      </c>
      <c r="J29" t="s">
        <v>123</v>
      </c>
      <c r="K29" t="s">
        <v>62</v>
      </c>
      <c r="L29">
        <v>25</v>
      </c>
      <c r="N29" t="str">
        <f t="shared" si="0"/>
        <v>0</v>
      </c>
      <c r="O29">
        <v>25</v>
      </c>
      <c r="P29" t="s">
        <v>78</v>
      </c>
      <c r="Q29" t="s">
        <v>79</v>
      </c>
      <c r="R29" t="s">
        <v>79</v>
      </c>
      <c r="S29" t="s">
        <v>65</v>
      </c>
      <c r="T29" t="s">
        <v>66</v>
      </c>
      <c r="U29" t="s">
        <v>67</v>
      </c>
      <c r="V29" t="s">
        <v>67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68</v>
      </c>
      <c r="AD29" t="b">
        <v>0</v>
      </c>
      <c r="AE29" t="b">
        <v>0</v>
      </c>
      <c r="AF29" t="s">
        <v>69</v>
      </c>
      <c r="AG29" t="s">
        <v>60</v>
      </c>
      <c r="AH29" t="s">
        <v>60</v>
      </c>
      <c r="AI29" t="b">
        <v>1</v>
      </c>
      <c r="AJ29" t="s">
        <v>60</v>
      </c>
      <c r="AK29" t="s">
        <v>60</v>
      </c>
      <c r="AL29" t="s">
        <v>60</v>
      </c>
      <c r="AM29" t="s">
        <v>60</v>
      </c>
      <c r="AN29" t="s">
        <v>60</v>
      </c>
      <c r="AO29" t="s">
        <v>70</v>
      </c>
      <c r="AP29" t="b">
        <v>0</v>
      </c>
      <c r="AQ29" t="b">
        <v>0</v>
      </c>
      <c r="AR29" t="s">
        <v>71</v>
      </c>
      <c r="AS29" t="b">
        <v>0</v>
      </c>
      <c r="AT29" t="s">
        <v>60</v>
      </c>
      <c r="AU29" t="s">
        <v>60</v>
      </c>
      <c r="AX29" t="s">
        <v>60</v>
      </c>
      <c r="AY29" t="s">
        <v>60</v>
      </c>
      <c r="BA29" t="b">
        <v>0</v>
      </c>
      <c r="BB29" t="s">
        <v>60</v>
      </c>
      <c r="BD29" t="s">
        <v>60</v>
      </c>
    </row>
    <row r="30" spans="1:56" x14ac:dyDescent="0.25">
      <c r="A30" t="s">
        <v>120</v>
      </c>
      <c r="B30" t="s">
        <v>121</v>
      </c>
      <c r="C30">
        <v>2102310</v>
      </c>
      <c r="D30" t="s">
        <v>58</v>
      </c>
      <c r="E30" t="s">
        <v>58</v>
      </c>
      <c r="F30" t="s">
        <v>122</v>
      </c>
      <c r="G30">
        <v>1010</v>
      </c>
      <c r="H30" t="str">
        <f>"01253"</f>
        <v>01253</v>
      </c>
      <c r="I30" t="s">
        <v>60</v>
      </c>
      <c r="J30" t="s">
        <v>123</v>
      </c>
      <c r="K30" t="s">
        <v>62</v>
      </c>
      <c r="L30">
        <v>25</v>
      </c>
      <c r="N30" t="str">
        <f t="shared" si="0"/>
        <v>0</v>
      </c>
      <c r="O30">
        <v>25</v>
      </c>
      <c r="P30" t="s">
        <v>78</v>
      </c>
      <c r="Q30" t="s">
        <v>79</v>
      </c>
      <c r="R30" t="s">
        <v>79</v>
      </c>
      <c r="S30" t="s">
        <v>65</v>
      </c>
      <c r="T30" t="s">
        <v>66</v>
      </c>
      <c r="U30" t="s">
        <v>67</v>
      </c>
      <c r="V30" t="s">
        <v>67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68</v>
      </c>
      <c r="AD30" t="b">
        <v>0</v>
      </c>
      <c r="AE30" t="b">
        <v>0</v>
      </c>
      <c r="AF30" t="s">
        <v>69</v>
      </c>
      <c r="AG30" t="s">
        <v>60</v>
      </c>
      <c r="AH30" t="s">
        <v>60</v>
      </c>
      <c r="AI30" t="b">
        <v>1</v>
      </c>
      <c r="AJ30" t="s">
        <v>60</v>
      </c>
      <c r="AK30" t="s">
        <v>60</v>
      </c>
      <c r="AL30" t="s">
        <v>60</v>
      </c>
      <c r="AM30" t="s">
        <v>60</v>
      </c>
      <c r="AN30" t="s">
        <v>60</v>
      </c>
      <c r="AO30" t="s">
        <v>70</v>
      </c>
      <c r="AP30" t="b">
        <v>0</v>
      </c>
      <c r="AQ30" t="b">
        <v>0</v>
      </c>
      <c r="AR30" t="s">
        <v>71</v>
      </c>
      <c r="AS30" t="b">
        <v>0</v>
      </c>
      <c r="AT30" t="s">
        <v>60</v>
      </c>
      <c r="AU30" t="s">
        <v>60</v>
      </c>
      <c r="AX30" t="s">
        <v>60</v>
      </c>
      <c r="AY30" t="s">
        <v>60</v>
      </c>
      <c r="BA30" t="b">
        <v>0</v>
      </c>
      <c r="BB30" t="s">
        <v>60</v>
      </c>
      <c r="BD30" t="s">
        <v>60</v>
      </c>
    </row>
    <row r="31" spans="1:56" x14ac:dyDescent="0.25">
      <c r="A31" t="s">
        <v>120</v>
      </c>
      <c r="B31" t="s">
        <v>124</v>
      </c>
      <c r="C31">
        <v>2102320</v>
      </c>
      <c r="D31" t="s">
        <v>73</v>
      </c>
      <c r="E31" t="s">
        <v>73</v>
      </c>
      <c r="F31" t="s">
        <v>88</v>
      </c>
      <c r="G31">
        <v>1001</v>
      </c>
      <c r="H31" t="str">
        <f>"01251"</f>
        <v>01251</v>
      </c>
      <c r="I31" t="s">
        <v>60</v>
      </c>
      <c r="J31" t="s">
        <v>90</v>
      </c>
      <c r="K31" t="s">
        <v>62</v>
      </c>
      <c r="L31">
        <v>25</v>
      </c>
      <c r="N31" t="str">
        <f t="shared" si="0"/>
        <v>0</v>
      </c>
      <c r="O31">
        <v>25</v>
      </c>
      <c r="P31" t="s">
        <v>78</v>
      </c>
      <c r="Q31" t="s">
        <v>64</v>
      </c>
      <c r="R31" t="s">
        <v>64</v>
      </c>
      <c r="S31" t="s">
        <v>65</v>
      </c>
      <c r="T31" t="s">
        <v>66</v>
      </c>
      <c r="U31" t="s">
        <v>67</v>
      </c>
      <c r="V31" t="s">
        <v>67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68</v>
      </c>
      <c r="AD31" t="b">
        <v>0</v>
      </c>
      <c r="AE31" t="b">
        <v>0</v>
      </c>
      <c r="AF31" t="s">
        <v>69</v>
      </c>
      <c r="AG31" t="s">
        <v>60</v>
      </c>
      <c r="AH31" t="s">
        <v>60</v>
      </c>
      <c r="AI31" t="b">
        <v>1</v>
      </c>
      <c r="AJ31" t="s">
        <v>92</v>
      </c>
      <c r="AK31" t="s">
        <v>60</v>
      </c>
      <c r="AL31" t="s">
        <v>60</v>
      </c>
      <c r="AM31" t="s">
        <v>60</v>
      </c>
      <c r="AN31" t="s">
        <v>60</v>
      </c>
      <c r="AO31" t="s">
        <v>70</v>
      </c>
      <c r="AP31" t="b">
        <v>0</v>
      </c>
      <c r="AQ31" t="b">
        <v>0</v>
      </c>
      <c r="AR31" t="s">
        <v>71</v>
      </c>
      <c r="AS31" t="b">
        <v>0</v>
      </c>
      <c r="AT31" t="s">
        <v>60</v>
      </c>
      <c r="AU31" t="s">
        <v>60</v>
      </c>
      <c r="AX31" t="s">
        <v>60</v>
      </c>
      <c r="AY31" t="s">
        <v>60</v>
      </c>
      <c r="BA31" t="b">
        <v>0</v>
      </c>
      <c r="BB31" t="s">
        <v>60</v>
      </c>
      <c r="BD31" t="s">
        <v>60</v>
      </c>
    </row>
    <row r="32" spans="1:56" x14ac:dyDescent="0.25">
      <c r="A32" t="s">
        <v>120</v>
      </c>
      <c r="B32" t="s">
        <v>124</v>
      </c>
      <c r="C32">
        <v>2102320</v>
      </c>
      <c r="D32" t="s">
        <v>81</v>
      </c>
      <c r="E32" t="s">
        <v>81</v>
      </c>
      <c r="F32" t="s">
        <v>88</v>
      </c>
      <c r="G32">
        <v>1003</v>
      </c>
      <c r="H32" t="str">
        <f>"01251"</f>
        <v>01251</v>
      </c>
      <c r="I32" t="s">
        <v>60</v>
      </c>
      <c r="J32" t="s">
        <v>90</v>
      </c>
      <c r="K32" t="s">
        <v>62</v>
      </c>
      <c r="L32">
        <v>25</v>
      </c>
      <c r="N32" t="str">
        <f t="shared" si="0"/>
        <v>0</v>
      </c>
      <c r="O32">
        <v>25</v>
      </c>
      <c r="P32" t="s">
        <v>78</v>
      </c>
      <c r="Q32" t="s">
        <v>64</v>
      </c>
      <c r="R32" t="s">
        <v>64</v>
      </c>
      <c r="S32" t="s">
        <v>65</v>
      </c>
      <c r="T32" t="s">
        <v>66</v>
      </c>
      <c r="U32" t="s">
        <v>67</v>
      </c>
      <c r="V32" t="s">
        <v>67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68</v>
      </c>
      <c r="AD32" t="b">
        <v>0</v>
      </c>
      <c r="AE32" t="b">
        <v>0</v>
      </c>
      <c r="AF32" t="s">
        <v>69</v>
      </c>
      <c r="AG32" t="s">
        <v>60</v>
      </c>
      <c r="AH32" t="s">
        <v>60</v>
      </c>
      <c r="AI32" t="b">
        <v>1</v>
      </c>
      <c r="AJ32" t="s">
        <v>92</v>
      </c>
      <c r="AK32" t="s">
        <v>60</v>
      </c>
      <c r="AL32" t="s">
        <v>60</v>
      </c>
      <c r="AM32" t="s">
        <v>60</v>
      </c>
      <c r="AN32" t="s">
        <v>60</v>
      </c>
      <c r="AO32" t="s">
        <v>70</v>
      </c>
      <c r="AP32" t="b">
        <v>0</v>
      </c>
      <c r="AQ32" t="b">
        <v>0</v>
      </c>
      <c r="AR32" t="s">
        <v>71</v>
      </c>
      <c r="AS32" t="b">
        <v>0</v>
      </c>
      <c r="AT32" t="s">
        <v>60</v>
      </c>
      <c r="AU32" t="s">
        <v>60</v>
      </c>
      <c r="AX32" t="s">
        <v>60</v>
      </c>
      <c r="AY32" t="s">
        <v>60</v>
      </c>
      <c r="BA32" t="b">
        <v>0</v>
      </c>
      <c r="BB32" t="s">
        <v>60</v>
      </c>
      <c r="BD32" t="s">
        <v>60</v>
      </c>
    </row>
    <row r="33" spans="1:56" x14ac:dyDescent="0.25">
      <c r="A33" t="s">
        <v>125</v>
      </c>
      <c r="B33" t="s">
        <v>126</v>
      </c>
      <c r="C33">
        <v>1700400</v>
      </c>
      <c r="D33" t="s">
        <v>73</v>
      </c>
      <c r="E33" t="s">
        <v>73</v>
      </c>
      <c r="G33">
        <v>1001</v>
      </c>
      <c r="H33" t="str">
        <f>"01103"</f>
        <v>01103</v>
      </c>
      <c r="I33" t="s">
        <v>60</v>
      </c>
      <c r="J33" t="s">
        <v>127</v>
      </c>
      <c r="K33" t="s">
        <v>62</v>
      </c>
      <c r="L33">
        <v>28</v>
      </c>
      <c r="N33" t="str">
        <f t="shared" si="0"/>
        <v>0</v>
      </c>
      <c r="O33">
        <v>28</v>
      </c>
      <c r="P33" t="s">
        <v>96</v>
      </c>
      <c r="Q33" t="s">
        <v>79</v>
      </c>
      <c r="R33" t="s">
        <v>79</v>
      </c>
      <c r="S33" t="s">
        <v>65</v>
      </c>
      <c r="T33" t="s">
        <v>66</v>
      </c>
      <c r="U33" t="s">
        <v>67</v>
      </c>
      <c r="V33" t="s">
        <v>67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68</v>
      </c>
      <c r="AD33" t="b">
        <v>0</v>
      </c>
      <c r="AE33" t="b">
        <v>0</v>
      </c>
      <c r="AF33" t="s">
        <v>69</v>
      </c>
      <c r="AG33" t="s">
        <v>60</v>
      </c>
      <c r="AH33" t="s">
        <v>60</v>
      </c>
      <c r="AI33" t="b">
        <v>1</v>
      </c>
      <c r="AJ33" t="s">
        <v>60</v>
      </c>
      <c r="AK33" t="s">
        <v>60</v>
      </c>
      <c r="AL33" t="s">
        <v>60</v>
      </c>
      <c r="AM33" t="s">
        <v>60</v>
      </c>
      <c r="AN33" t="s">
        <v>60</v>
      </c>
      <c r="AO33" t="s">
        <v>117</v>
      </c>
      <c r="AP33" t="b">
        <v>0</v>
      </c>
      <c r="AQ33" t="b">
        <v>0</v>
      </c>
      <c r="AR33" t="s">
        <v>71</v>
      </c>
      <c r="AS33" t="b">
        <v>0</v>
      </c>
      <c r="AT33" t="s">
        <v>60</v>
      </c>
      <c r="AU33" t="s">
        <v>60</v>
      </c>
      <c r="AX33" t="s">
        <v>60</v>
      </c>
      <c r="AY33" t="s">
        <v>60</v>
      </c>
      <c r="BA33" t="b">
        <v>0</v>
      </c>
      <c r="BB33" t="s">
        <v>60</v>
      </c>
      <c r="BD33" t="s">
        <v>60</v>
      </c>
    </row>
    <row r="34" spans="1:56" x14ac:dyDescent="0.25">
      <c r="A34" t="s">
        <v>125</v>
      </c>
      <c r="B34" t="s">
        <v>128</v>
      </c>
      <c r="C34">
        <v>1900310</v>
      </c>
      <c r="D34" t="s">
        <v>85</v>
      </c>
      <c r="E34" t="s">
        <v>85</v>
      </c>
      <c r="F34" t="s">
        <v>129</v>
      </c>
      <c r="G34">
        <v>1003</v>
      </c>
      <c r="H34" t="str">
        <f t="shared" ref="H34:H41" si="1">"01710"</f>
        <v>01710</v>
      </c>
      <c r="I34" t="s">
        <v>60</v>
      </c>
      <c r="J34" t="s">
        <v>130</v>
      </c>
      <c r="K34" t="s">
        <v>62</v>
      </c>
      <c r="L34">
        <v>20</v>
      </c>
      <c r="N34" t="str">
        <f t="shared" ref="N34:N65" si="2">"0"</f>
        <v>0</v>
      </c>
      <c r="O34">
        <v>20</v>
      </c>
      <c r="P34" t="s">
        <v>78</v>
      </c>
      <c r="Q34" t="s">
        <v>79</v>
      </c>
      <c r="R34" t="s">
        <v>79</v>
      </c>
      <c r="S34" t="s">
        <v>65</v>
      </c>
      <c r="T34" t="s">
        <v>66</v>
      </c>
      <c r="U34" t="s">
        <v>67</v>
      </c>
      <c r="V34" t="s">
        <v>67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68</v>
      </c>
      <c r="AD34" t="b">
        <v>0</v>
      </c>
      <c r="AE34" t="b">
        <v>0</v>
      </c>
      <c r="AF34" t="s">
        <v>69</v>
      </c>
      <c r="AG34" t="s">
        <v>60</v>
      </c>
      <c r="AH34" t="s">
        <v>60</v>
      </c>
      <c r="AI34" t="b">
        <v>1</v>
      </c>
      <c r="AJ34" t="s">
        <v>60</v>
      </c>
      <c r="AK34" t="s">
        <v>60</v>
      </c>
      <c r="AL34" t="s">
        <v>60</v>
      </c>
      <c r="AM34" t="s">
        <v>60</v>
      </c>
      <c r="AN34" t="s">
        <v>60</v>
      </c>
      <c r="AO34" t="s">
        <v>117</v>
      </c>
      <c r="AP34" t="b">
        <v>0</v>
      </c>
      <c r="AQ34" t="b">
        <v>0</v>
      </c>
      <c r="AR34" t="s">
        <v>71</v>
      </c>
      <c r="AS34" t="b">
        <v>0</v>
      </c>
      <c r="AT34" t="s">
        <v>60</v>
      </c>
      <c r="AU34" t="s">
        <v>60</v>
      </c>
      <c r="AX34" t="s">
        <v>60</v>
      </c>
      <c r="AY34" t="s">
        <v>60</v>
      </c>
      <c r="BA34" t="b">
        <v>0</v>
      </c>
      <c r="BB34" t="s">
        <v>60</v>
      </c>
      <c r="BD34" t="s">
        <v>60</v>
      </c>
    </row>
    <row r="35" spans="1:56" x14ac:dyDescent="0.25">
      <c r="A35" t="s">
        <v>125</v>
      </c>
      <c r="B35" t="s">
        <v>128</v>
      </c>
      <c r="C35">
        <v>1900310</v>
      </c>
      <c r="D35" t="s">
        <v>102</v>
      </c>
      <c r="E35" t="s">
        <v>102</v>
      </c>
      <c r="F35" t="s">
        <v>129</v>
      </c>
      <c r="G35">
        <v>1004</v>
      </c>
      <c r="H35" t="str">
        <f t="shared" si="1"/>
        <v>01710</v>
      </c>
      <c r="I35" t="s">
        <v>60</v>
      </c>
      <c r="J35" t="s">
        <v>130</v>
      </c>
      <c r="K35" t="s">
        <v>62</v>
      </c>
      <c r="L35">
        <v>20</v>
      </c>
      <c r="N35" t="str">
        <f t="shared" si="2"/>
        <v>0</v>
      </c>
      <c r="O35">
        <v>20</v>
      </c>
      <c r="P35" t="s">
        <v>63</v>
      </c>
      <c r="Q35" t="s">
        <v>79</v>
      </c>
      <c r="R35" t="s">
        <v>79</v>
      </c>
      <c r="S35" t="s">
        <v>65</v>
      </c>
      <c r="T35" t="s">
        <v>66</v>
      </c>
      <c r="U35" t="s">
        <v>67</v>
      </c>
      <c r="V35" t="s">
        <v>67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68</v>
      </c>
      <c r="AD35" t="b">
        <v>0</v>
      </c>
      <c r="AE35" t="b">
        <v>0</v>
      </c>
      <c r="AF35" t="s">
        <v>69</v>
      </c>
      <c r="AG35" t="s">
        <v>60</v>
      </c>
      <c r="AH35" t="s">
        <v>60</v>
      </c>
      <c r="AI35" t="b">
        <v>1</v>
      </c>
      <c r="AJ35" t="s">
        <v>60</v>
      </c>
      <c r="AK35" t="s">
        <v>60</v>
      </c>
      <c r="AL35" t="s">
        <v>60</v>
      </c>
      <c r="AM35" t="s">
        <v>60</v>
      </c>
      <c r="AN35" t="s">
        <v>60</v>
      </c>
      <c r="AO35" t="s">
        <v>117</v>
      </c>
      <c r="AP35" t="b">
        <v>0</v>
      </c>
      <c r="AQ35" t="b">
        <v>0</v>
      </c>
      <c r="AR35" t="s">
        <v>71</v>
      </c>
      <c r="AS35" t="b">
        <v>0</v>
      </c>
      <c r="AT35" t="s">
        <v>60</v>
      </c>
      <c r="AU35" t="s">
        <v>60</v>
      </c>
      <c r="AX35" t="s">
        <v>60</v>
      </c>
      <c r="AY35" t="s">
        <v>60</v>
      </c>
      <c r="BA35" t="b">
        <v>0</v>
      </c>
      <c r="BB35" t="s">
        <v>60</v>
      </c>
      <c r="BD35" t="s">
        <v>60</v>
      </c>
    </row>
    <row r="36" spans="1:56" x14ac:dyDescent="0.25">
      <c r="A36" t="s">
        <v>125</v>
      </c>
      <c r="B36" t="s">
        <v>128</v>
      </c>
      <c r="C36">
        <v>1900310</v>
      </c>
      <c r="D36" t="s">
        <v>58</v>
      </c>
      <c r="E36" t="s">
        <v>58</v>
      </c>
      <c r="F36" t="s">
        <v>129</v>
      </c>
      <c r="G36">
        <v>1005</v>
      </c>
      <c r="H36" t="str">
        <f t="shared" si="1"/>
        <v>01710</v>
      </c>
      <c r="I36" t="s">
        <v>60</v>
      </c>
      <c r="J36" t="s">
        <v>130</v>
      </c>
      <c r="K36" t="s">
        <v>62</v>
      </c>
      <c r="L36">
        <v>20</v>
      </c>
      <c r="N36" t="str">
        <f t="shared" si="2"/>
        <v>0</v>
      </c>
      <c r="O36">
        <v>20</v>
      </c>
      <c r="P36" t="s">
        <v>78</v>
      </c>
      <c r="Q36" t="s">
        <v>79</v>
      </c>
      <c r="R36" t="s">
        <v>79</v>
      </c>
      <c r="S36" t="s">
        <v>65</v>
      </c>
      <c r="T36" t="s">
        <v>66</v>
      </c>
      <c r="U36" t="s">
        <v>67</v>
      </c>
      <c r="V36" t="s">
        <v>67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68</v>
      </c>
      <c r="AD36" t="b">
        <v>0</v>
      </c>
      <c r="AE36" t="b">
        <v>0</v>
      </c>
      <c r="AF36" t="s">
        <v>69</v>
      </c>
      <c r="AG36" t="s">
        <v>60</v>
      </c>
      <c r="AH36" t="s">
        <v>60</v>
      </c>
      <c r="AI36" t="b">
        <v>1</v>
      </c>
      <c r="AJ36" t="s">
        <v>60</v>
      </c>
      <c r="AK36" t="s">
        <v>60</v>
      </c>
      <c r="AL36" t="s">
        <v>60</v>
      </c>
      <c r="AM36" t="s">
        <v>60</v>
      </c>
      <c r="AN36" t="s">
        <v>60</v>
      </c>
      <c r="AO36" t="s">
        <v>117</v>
      </c>
      <c r="AP36" t="b">
        <v>0</v>
      </c>
      <c r="AQ36" t="b">
        <v>0</v>
      </c>
      <c r="AR36" t="s">
        <v>71</v>
      </c>
      <c r="AS36" t="b">
        <v>0</v>
      </c>
      <c r="AT36" t="s">
        <v>60</v>
      </c>
      <c r="AU36" t="s">
        <v>60</v>
      </c>
      <c r="AX36" t="s">
        <v>60</v>
      </c>
      <c r="AY36" t="s">
        <v>60</v>
      </c>
      <c r="BA36" t="b">
        <v>0</v>
      </c>
      <c r="BB36" t="s">
        <v>60</v>
      </c>
      <c r="BD36" t="s">
        <v>60</v>
      </c>
    </row>
    <row r="37" spans="1:56" x14ac:dyDescent="0.25">
      <c r="A37" t="s">
        <v>125</v>
      </c>
      <c r="B37" t="s">
        <v>128</v>
      </c>
      <c r="C37">
        <v>1900310</v>
      </c>
      <c r="D37" t="s">
        <v>73</v>
      </c>
      <c r="E37" t="s">
        <v>73</v>
      </c>
      <c r="F37" t="s">
        <v>129</v>
      </c>
      <c r="G37">
        <v>1006</v>
      </c>
      <c r="H37" t="str">
        <f t="shared" si="1"/>
        <v>01710</v>
      </c>
      <c r="I37" t="s">
        <v>60</v>
      </c>
      <c r="J37" t="s">
        <v>130</v>
      </c>
      <c r="K37" t="s">
        <v>62</v>
      </c>
      <c r="L37">
        <v>20</v>
      </c>
      <c r="N37" t="str">
        <f t="shared" si="2"/>
        <v>0</v>
      </c>
      <c r="O37">
        <v>20</v>
      </c>
      <c r="P37" t="s">
        <v>78</v>
      </c>
      <c r="Q37" t="s">
        <v>79</v>
      </c>
      <c r="R37" t="s">
        <v>79</v>
      </c>
      <c r="S37" t="s">
        <v>65</v>
      </c>
      <c r="T37" t="s">
        <v>66</v>
      </c>
      <c r="U37" t="s">
        <v>67</v>
      </c>
      <c r="V37" t="s">
        <v>67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68</v>
      </c>
      <c r="AD37" t="b">
        <v>0</v>
      </c>
      <c r="AE37" t="b">
        <v>0</v>
      </c>
      <c r="AF37" t="s">
        <v>69</v>
      </c>
      <c r="AG37" t="s">
        <v>60</v>
      </c>
      <c r="AH37" t="s">
        <v>60</v>
      </c>
      <c r="AI37" t="b">
        <v>1</v>
      </c>
      <c r="AJ37" t="s">
        <v>60</v>
      </c>
      <c r="AK37" t="s">
        <v>60</v>
      </c>
      <c r="AL37" t="s">
        <v>60</v>
      </c>
      <c r="AM37" t="s">
        <v>60</v>
      </c>
      <c r="AN37" t="s">
        <v>60</v>
      </c>
      <c r="AO37" t="s">
        <v>117</v>
      </c>
      <c r="AP37" t="b">
        <v>0</v>
      </c>
      <c r="AQ37" t="b">
        <v>0</v>
      </c>
      <c r="AR37" t="s">
        <v>71</v>
      </c>
      <c r="AS37" t="b">
        <v>0</v>
      </c>
      <c r="AT37" t="s">
        <v>60</v>
      </c>
      <c r="AU37" t="s">
        <v>60</v>
      </c>
      <c r="AX37" t="s">
        <v>60</v>
      </c>
      <c r="AY37" t="s">
        <v>60</v>
      </c>
      <c r="BA37" t="b">
        <v>0</v>
      </c>
      <c r="BB37" t="s">
        <v>60</v>
      </c>
      <c r="BD37" t="s">
        <v>60</v>
      </c>
    </row>
    <row r="38" spans="1:56" x14ac:dyDescent="0.25">
      <c r="A38" t="s">
        <v>125</v>
      </c>
      <c r="B38" t="s">
        <v>128</v>
      </c>
      <c r="C38">
        <v>1900310</v>
      </c>
      <c r="D38" t="s">
        <v>58</v>
      </c>
      <c r="E38" t="s">
        <v>58</v>
      </c>
      <c r="F38" t="s">
        <v>131</v>
      </c>
      <c r="G38">
        <v>1008</v>
      </c>
      <c r="H38" t="str">
        <f t="shared" si="1"/>
        <v>01710</v>
      </c>
      <c r="I38" t="s">
        <v>60</v>
      </c>
      <c r="J38" t="s">
        <v>130</v>
      </c>
      <c r="K38" t="s">
        <v>62</v>
      </c>
      <c r="L38">
        <v>20</v>
      </c>
      <c r="N38" t="str">
        <f t="shared" si="2"/>
        <v>0</v>
      </c>
      <c r="O38">
        <v>20</v>
      </c>
      <c r="P38" t="s">
        <v>63</v>
      </c>
      <c r="Q38" t="s">
        <v>79</v>
      </c>
      <c r="R38" t="s">
        <v>79</v>
      </c>
      <c r="S38" t="s">
        <v>65</v>
      </c>
      <c r="T38" t="s">
        <v>66</v>
      </c>
      <c r="U38" t="s">
        <v>67</v>
      </c>
      <c r="V38" t="s">
        <v>67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68</v>
      </c>
      <c r="AD38" t="b">
        <v>0</v>
      </c>
      <c r="AE38" t="b">
        <v>0</v>
      </c>
      <c r="AF38" t="s">
        <v>69</v>
      </c>
      <c r="AG38" t="s">
        <v>60</v>
      </c>
      <c r="AH38" t="s">
        <v>60</v>
      </c>
      <c r="AI38" t="b">
        <v>1</v>
      </c>
      <c r="AJ38" t="s">
        <v>60</v>
      </c>
      <c r="AK38" t="s">
        <v>60</v>
      </c>
      <c r="AL38" t="s">
        <v>60</v>
      </c>
      <c r="AM38" t="s">
        <v>60</v>
      </c>
      <c r="AN38" t="s">
        <v>60</v>
      </c>
      <c r="AO38" t="s">
        <v>117</v>
      </c>
      <c r="AP38" t="b">
        <v>0</v>
      </c>
      <c r="AQ38" t="b">
        <v>0</v>
      </c>
      <c r="AR38" t="s">
        <v>71</v>
      </c>
      <c r="AS38" t="b">
        <v>0</v>
      </c>
      <c r="AT38" t="s">
        <v>60</v>
      </c>
      <c r="AU38" t="s">
        <v>60</v>
      </c>
      <c r="AX38" t="s">
        <v>60</v>
      </c>
      <c r="AY38" t="s">
        <v>60</v>
      </c>
      <c r="BA38" t="b">
        <v>0</v>
      </c>
      <c r="BB38" t="s">
        <v>60</v>
      </c>
      <c r="BD38" t="s">
        <v>60</v>
      </c>
    </row>
    <row r="39" spans="1:56" x14ac:dyDescent="0.25">
      <c r="A39" t="s">
        <v>125</v>
      </c>
      <c r="B39" t="s">
        <v>128</v>
      </c>
      <c r="C39">
        <v>1900310</v>
      </c>
      <c r="D39" t="s">
        <v>73</v>
      </c>
      <c r="E39" t="s">
        <v>73</v>
      </c>
      <c r="F39" t="s">
        <v>131</v>
      </c>
      <c r="G39">
        <v>1009</v>
      </c>
      <c r="H39" t="str">
        <f t="shared" si="1"/>
        <v>01710</v>
      </c>
      <c r="I39" t="s">
        <v>60</v>
      </c>
      <c r="J39" t="s">
        <v>130</v>
      </c>
      <c r="K39" t="s">
        <v>62</v>
      </c>
      <c r="L39">
        <v>20</v>
      </c>
      <c r="N39" t="str">
        <f t="shared" si="2"/>
        <v>0</v>
      </c>
      <c r="O39">
        <v>20</v>
      </c>
      <c r="P39" t="s">
        <v>63</v>
      </c>
      <c r="Q39" t="s">
        <v>79</v>
      </c>
      <c r="R39" t="s">
        <v>79</v>
      </c>
      <c r="S39" t="s">
        <v>65</v>
      </c>
      <c r="T39" t="s">
        <v>66</v>
      </c>
      <c r="U39" t="s">
        <v>67</v>
      </c>
      <c r="V39" t="s">
        <v>67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68</v>
      </c>
      <c r="AD39" t="b">
        <v>0</v>
      </c>
      <c r="AE39" t="b">
        <v>0</v>
      </c>
      <c r="AF39" t="s">
        <v>69</v>
      </c>
      <c r="AG39" t="s">
        <v>60</v>
      </c>
      <c r="AH39" t="s">
        <v>60</v>
      </c>
      <c r="AI39" t="b">
        <v>1</v>
      </c>
      <c r="AJ39" t="s">
        <v>60</v>
      </c>
      <c r="AK39" t="s">
        <v>60</v>
      </c>
      <c r="AL39" t="s">
        <v>60</v>
      </c>
      <c r="AM39" t="s">
        <v>60</v>
      </c>
      <c r="AN39" t="s">
        <v>60</v>
      </c>
      <c r="AO39" t="s">
        <v>117</v>
      </c>
      <c r="AP39" t="b">
        <v>0</v>
      </c>
      <c r="AQ39" t="b">
        <v>0</v>
      </c>
      <c r="AR39" t="s">
        <v>71</v>
      </c>
      <c r="AS39" t="b">
        <v>0</v>
      </c>
      <c r="AT39" t="s">
        <v>60</v>
      </c>
      <c r="AU39" t="s">
        <v>60</v>
      </c>
      <c r="AX39" t="s">
        <v>60</v>
      </c>
      <c r="AY39" t="s">
        <v>60</v>
      </c>
      <c r="BA39" t="b">
        <v>0</v>
      </c>
      <c r="BB39" t="s">
        <v>60</v>
      </c>
      <c r="BD39" t="s">
        <v>60</v>
      </c>
    </row>
    <row r="40" spans="1:56" x14ac:dyDescent="0.25">
      <c r="A40" t="s">
        <v>125</v>
      </c>
      <c r="B40" t="s">
        <v>128</v>
      </c>
      <c r="C40">
        <v>1900310</v>
      </c>
      <c r="D40" t="s">
        <v>102</v>
      </c>
      <c r="E40" t="s">
        <v>102</v>
      </c>
      <c r="F40" t="s">
        <v>131</v>
      </c>
      <c r="G40">
        <v>1010</v>
      </c>
      <c r="H40" t="str">
        <f t="shared" si="1"/>
        <v>01710</v>
      </c>
      <c r="I40" t="s">
        <v>60</v>
      </c>
      <c r="J40" t="s">
        <v>130</v>
      </c>
      <c r="K40" t="s">
        <v>62</v>
      </c>
      <c r="L40">
        <v>20</v>
      </c>
      <c r="N40" t="str">
        <f t="shared" si="2"/>
        <v>0</v>
      </c>
      <c r="O40">
        <v>20</v>
      </c>
      <c r="P40" t="s">
        <v>78</v>
      </c>
      <c r="Q40" t="s">
        <v>79</v>
      </c>
      <c r="R40" t="s">
        <v>79</v>
      </c>
      <c r="S40" t="s">
        <v>65</v>
      </c>
      <c r="T40" t="s">
        <v>66</v>
      </c>
      <c r="U40" t="s">
        <v>67</v>
      </c>
      <c r="V40" t="s">
        <v>67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68</v>
      </c>
      <c r="AD40" t="b">
        <v>0</v>
      </c>
      <c r="AE40" t="b">
        <v>0</v>
      </c>
      <c r="AF40" t="s">
        <v>69</v>
      </c>
      <c r="AG40" t="s">
        <v>60</v>
      </c>
      <c r="AH40" t="s">
        <v>60</v>
      </c>
      <c r="AI40" t="b">
        <v>1</v>
      </c>
      <c r="AJ40" t="s">
        <v>60</v>
      </c>
      <c r="AK40" t="s">
        <v>60</v>
      </c>
      <c r="AL40" t="s">
        <v>60</v>
      </c>
      <c r="AM40" t="s">
        <v>60</v>
      </c>
      <c r="AN40" t="s">
        <v>60</v>
      </c>
      <c r="AO40" t="s">
        <v>117</v>
      </c>
      <c r="AP40" t="b">
        <v>0</v>
      </c>
      <c r="AQ40" t="b">
        <v>0</v>
      </c>
      <c r="AR40" t="s">
        <v>71</v>
      </c>
      <c r="AS40" t="b">
        <v>0</v>
      </c>
      <c r="AT40" t="s">
        <v>60</v>
      </c>
      <c r="AU40" t="s">
        <v>60</v>
      </c>
      <c r="AX40" t="s">
        <v>60</v>
      </c>
      <c r="AY40" t="s">
        <v>60</v>
      </c>
      <c r="BA40" t="b">
        <v>0</v>
      </c>
      <c r="BB40" t="s">
        <v>60</v>
      </c>
      <c r="BD40" t="s">
        <v>60</v>
      </c>
    </row>
    <row r="41" spans="1:56" x14ac:dyDescent="0.25">
      <c r="A41" t="s">
        <v>125</v>
      </c>
      <c r="B41" t="s">
        <v>128</v>
      </c>
      <c r="C41">
        <v>1900310</v>
      </c>
      <c r="D41" t="s">
        <v>58</v>
      </c>
      <c r="E41" t="s">
        <v>58</v>
      </c>
      <c r="F41" t="s">
        <v>131</v>
      </c>
      <c r="G41">
        <v>1011</v>
      </c>
      <c r="H41" t="str">
        <f t="shared" si="1"/>
        <v>01710</v>
      </c>
      <c r="I41" t="s">
        <v>60</v>
      </c>
      <c r="J41" t="s">
        <v>130</v>
      </c>
      <c r="K41" t="s">
        <v>62</v>
      </c>
      <c r="L41">
        <v>20</v>
      </c>
      <c r="N41" t="str">
        <f t="shared" si="2"/>
        <v>0</v>
      </c>
      <c r="O41">
        <v>20</v>
      </c>
      <c r="P41" t="s">
        <v>78</v>
      </c>
      <c r="Q41" t="s">
        <v>79</v>
      </c>
      <c r="R41" t="s">
        <v>79</v>
      </c>
      <c r="S41" t="s">
        <v>65</v>
      </c>
      <c r="T41" t="s">
        <v>66</v>
      </c>
      <c r="U41" t="s">
        <v>67</v>
      </c>
      <c r="V41" t="s">
        <v>67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68</v>
      </c>
      <c r="AD41" t="b">
        <v>0</v>
      </c>
      <c r="AE41" t="b">
        <v>0</v>
      </c>
      <c r="AF41" t="s">
        <v>69</v>
      </c>
      <c r="AG41" t="s">
        <v>60</v>
      </c>
      <c r="AH41" t="s">
        <v>60</v>
      </c>
      <c r="AI41" t="b">
        <v>1</v>
      </c>
      <c r="AJ41" t="s">
        <v>60</v>
      </c>
      <c r="AK41" t="s">
        <v>60</v>
      </c>
      <c r="AL41" t="s">
        <v>60</v>
      </c>
      <c r="AM41" t="s">
        <v>60</v>
      </c>
      <c r="AN41" t="s">
        <v>60</v>
      </c>
      <c r="AO41" t="s">
        <v>117</v>
      </c>
      <c r="AP41" t="b">
        <v>0</v>
      </c>
      <c r="AQ41" t="b">
        <v>0</v>
      </c>
      <c r="AR41" t="s">
        <v>71</v>
      </c>
      <c r="AS41" t="b">
        <v>0</v>
      </c>
      <c r="AT41" t="s">
        <v>60</v>
      </c>
      <c r="AU41" t="s">
        <v>60</v>
      </c>
      <c r="AX41" t="s">
        <v>60</v>
      </c>
      <c r="AY41" t="s">
        <v>60</v>
      </c>
      <c r="BA41" t="b">
        <v>0</v>
      </c>
      <c r="BB41" t="s">
        <v>60</v>
      </c>
      <c r="BD41" t="s">
        <v>60</v>
      </c>
    </row>
    <row r="42" spans="1:56" x14ac:dyDescent="0.25">
      <c r="A42" t="s">
        <v>132</v>
      </c>
      <c r="B42" t="s">
        <v>133</v>
      </c>
      <c r="C42" t="str">
        <f>"0500300"</f>
        <v>0500300</v>
      </c>
      <c r="D42" t="s">
        <v>105</v>
      </c>
      <c r="E42" t="s">
        <v>105</v>
      </c>
      <c r="F42" t="s">
        <v>134</v>
      </c>
      <c r="G42">
        <v>1001</v>
      </c>
      <c r="H42" t="str">
        <f>"06003"</f>
        <v>06003</v>
      </c>
      <c r="I42" t="s">
        <v>60</v>
      </c>
      <c r="J42" t="s">
        <v>135</v>
      </c>
      <c r="K42" t="s">
        <v>62</v>
      </c>
      <c r="L42">
        <v>25</v>
      </c>
      <c r="N42" t="str">
        <f t="shared" si="2"/>
        <v>0</v>
      </c>
      <c r="O42">
        <v>25</v>
      </c>
      <c r="P42" t="s">
        <v>78</v>
      </c>
      <c r="Q42" t="s">
        <v>64</v>
      </c>
      <c r="R42" t="s">
        <v>64</v>
      </c>
      <c r="S42" t="s">
        <v>65</v>
      </c>
      <c r="T42" t="s">
        <v>66</v>
      </c>
      <c r="U42" t="s">
        <v>67</v>
      </c>
      <c r="V42" t="s">
        <v>67</v>
      </c>
      <c r="X42" t="b">
        <v>0</v>
      </c>
      <c r="Y42" t="b">
        <v>1</v>
      </c>
      <c r="Z42" t="b">
        <v>1</v>
      </c>
      <c r="AA42">
        <v>103</v>
      </c>
      <c r="AB42">
        <v>230</v>
      </c>
      <c r="AC42" t="s">
        <v>68</v>
      </c>
      <c r="AD42" t="b">
        <v>0</v>
      </c>
      <c r="AE42" t="b">
        <v>0</v>
      </c>
      <c r="AF42" t="s">
        <v>69</v>
      </c>
      <c r="AG42" t="s">
        <v>60</v>
      </c>
      <c r="AH42" t="s">
        <v>60</v>
      </c>
      <c r="AI42" t="b">
        <v>1</v>
      </c>
      <c r="AJ42" t="s">
        <v>60</v>
      </c>
      <c r="AK42" t="s">
        <v>60</v>
      </c>
      <c r="AL42" t="s">
        <v>60</v>
      </c>
      <c r="AM42" t="s">
        <v>60</v>
      </c>
      <c r="AN42" t="s">
        <v>60</v>
      </c>
      <c r="AO42" t="s">
        <v>117</v>
      </c>
      <c r="AP42" t="b">
        <v>0</v>
      </c>
      <c r="AQ42" t="b">
        <v>0</v>
      </c>
      <c r="AR42" t="s">
        <v>71</v>
      </c>
      <c r="AS42" t="b">
        <v>0</v>
      </c>
      <c r="AT42" t="s">
        <v>60</v>
      </c>
      <c r="AU42" t="s">
        <v>60</v>
      </c>
      <c r="AX42" t="s">
        <v>60</v>
      </c>
      <c r="AY42" t="s">
        <v>60</v>
      </c>
      <c r="BA42" t="b">
        <v>0</v>
      </c>
      <c r="BB42" t="s">
        <v>60</v>
      </c>
      <c r="BD42" t="s">
        <v>60</v>
      </c>
    </row>
    <row r="43" spans="1:56" x14ac:dyDescent="0.25">
      <c r="A43" t="s">
        <v>132</v>
      </c>
      <c r="B43" t="s">
        <v>136</v>
      </c>
      <c r="C43" t="str">
        <f>"0500310"</f>
        <v>0500310</v>
      </c>
      <c r="D43" t="s">
        <v>102</v>
      </c>
      <c r="E43" t="s">
        <v>102</v>
      </c>
      <c r="F43" t="s">
        <v>134</v>
      </c>
      <c r="G43">
        <v>1001</v>
      </c>
      <c r="H43" t="str">
        <f>"06003"</f>
        <v>06003</v>
      </c>
      <c r="I43" t="s">
        <v>60</v>
      </c>
      <c r="J43" t="s">
        <v>135</v>
      </c>
      <c r="K43" t="s">
        <v>62</v>
      </c>
      <c r="L43">
        <v>25</v>
      </c>
      <c r="N43" t="str">
        <f t="shared" si="2"/>
        <v>0</v>
      </c>
      <c r="O43">
        <v>25</v>
      </c>
      <c r="P43" t="s">
        <v>78</v>
      </c>
      <c r="Q43" t="s">
        <v>79</v>
      </c>
      <c r="R43" t="s">
        <v>79</v>
      </c>
      <c r="S43" t="s">
        <v>65</v>
      </c>
      <c r="T43" t="s">
        <v>66</v>
      </c>
      <c r="U43" t="s">
        <v>67</v>
      </c>
      <c r="V43" t="s">
        <v>67</v>
      </c>
      <c r="X43" t="b">
        <v>0</v>
      </c>
      <c r="Y43" t="b">
        <v>1</v>
      </c>
      <c r="Z43" t="b">
        <v>1</v>
      </c>
      <c r="AA43">
        <v>103</v>
      </c>
      <c r="AB43">
        <v>230</v>
      </c>
      <c r="AC43" t="s">
        <v>68</v>
      </c>
      <c r="AD43" t="b">
        <v>0</v>
      </c>
      <c r="AE43" t="b">
        <v>0</v>
      </c>
      <c r="AF43" t="s">
        <v>69</v>
      </c>
      <c r="AG43" t="s">
        <v>60</v>
      </c>
      <c r="AH43" t="s">
        <v>60</v>
      </c>
      <c r="AI43" t="b">
        <v>1</v>
      </c>
      <c r="AJ43" t="s">
        <v>60</v>
      </c>
      <c r="AK43" t="s">
        <v>60</v>
      </c>
      <c r="AL43" t="s">
        <v>60</v>
      </c>
      <c r="AM43" t="s">
        <v>60</v>
      </c>
      <c r="AN43" t="s">
        <v>60</v>
      </c>
      <c r="AO43" t="s">
        <v>117</v>
      </c>
      <c r="AP43" t="b">
        <v>0</v>
      </c>
      <c r="AQ43" t="b">
        <v>0</v>
      </c>
      <c r="AR43" t="s">
        <v>71</v>
      </c>
      <c r="AS43" t="b">
        <v>0</v>
      </c>
      <c r="AT43" t="s">
        <v>60</v>
      </c>
      <c r="AU43" t="s">
        <v>60</v>
      </c>
      <c r="AX43" t="s">
        <v>60</v>
      </c>
      <c r="AY43" t="s">
        <v>60</v>
      </c>
      <c r="BA43" t="b">
        <v>0</v>
      </c>
      <c r="BB43" t="s">
        <v>60</v>
      </c>
      <c r="BD43" t="s">
        <v>60</v>
      </c>
    </row>
    <row r="44" spans="1:56" x14ac:dyDescent="0.25">
      <c r="A44" t="s">
        <v>132</v>
      </c>
      <c r="B44" t="s">
        <v>137</v>
      </c>
      <c r="C44" t="str">
        <f>"0500320"</f>
        <v>0500320</v>
      </c>
      <c r="D44" t="s">
        <v>105</v>
      </c>
      <c r="E44" t="s">
        <v>105</v>
      </c>
      <c r="F44" t="s">
        <v>134</v>
      </c>
      <c r="G44">
        <v>2001</v>
      </c>
      <c r="H44" t="str">
        <f>"06003"</f>
        <v>06003</v>
      </c>
      <c r="I44" t="s">
        <v>60</v>
      </c>
      <c r="J44" t="s">
        <v>135</v>
      </c>
      <c r="K44" t="s">
        <v>62</v>
      </c>
      <c r="L44">
        <v>25</v>
      </c>
      <c r="N44" t="str">
        <f t="shared" si="2"/>
        <v>0</v>
      </c>
      <c r="O44">
        <v>25</v>
      </c>
      <c r="P44" t="s">
        <v>63</v>
      </c>
      <c r="Q44" t="s">
        <v>79</v>
      </c>
      <c r="R44" t="s">
        <v>79</v>
      </c>
      <c r="S44" t="s">
        <v>65</v>
      </c>
      <c r="T44" t="s">
        <v>66</v>
      </c>
      <c r="U44" t="s">
        <v>67</v>
      </c>
      <c r="V44" t="s">
        <v>67</v>
      </c>
      <c r="X44" t="b">
        <v>0</v>
      </c>
      <c r="Y44" t="b">
        <v>1</v>
      </c>
      <c r="Z44" t="b">
        <v>1</v>
      </c>
      <c r="AA44">
        <v>103</v>
      </c>
      <c r="AB44">
        <v>230</v>
      </c>
      <c r="AC44" t="s">
        <v>68</v>
      </c>
      <c r="AD44" t="b">
        <v>0</v>
      </c>
      <c r="AE44" t="b">
        <v>0</v>
      </c>
      <c r="AF44" t="s">
        <v>69</v>
      </c>
      <c r="AG44" t="s">
        <v>60</v>
      </c>
      <c r="AH44" t="s">
        <v>60</v>
      </c>
      <c r="AI44" t="b">
        <v>1</v>
      </c>
      <c r="AJ44" t="s">
        <v>60</v>
      </c>
      <c r="AK44" t="s">
        <v>60</v>
      </c>
      <c r="AL44" t="s">
        <v>60</v>
      </c>
      <c r="AM44" t="s">
        <v>60</v>
      </c>
      <c r="AN44" t="s">
        <v>60</v>
      </c>
      <c r="AO44" t="s">
        <v>117</v>
      </c>
      <c r="AP44" t="b">
        <v>0</v>
      </c>
      <c r="AQ44" t="b">
        <v>0</v>
      </c>
      <c r="AR44" t="s">
        <v>71</v>
      </c>
      <c r="AS44" t="b">
        <v>0</v>
      </c>
      <c r="AT44" t="s">
        <v>60</v>
      </c>
      <c r="AU44" t="s">
        <v>60</v>
      </c>
      <c r="AX44" t="s">
        <v>60</v>
      </c>
      <c r="AY44" t="s">
        <v>60</v>
      </c>
      <c r="BA44" t="b">
        <v>0</v>
      </c>
      <c r="BB44" t="s">
        <v>60</v>
      </c>
      <c r="BD44" t="s">
        <v>60</v>
      </c>
    </row>
    <row r="45" spans="1:56" x14ac:dyDescent="0.25">
      <c r="A45" t="s">
        <v>132</v>
      </c>
      <c r="B45" t="s">
        <v>138</v>
      </c>
      <c r="C45" t="s">
        <v>139</v>
      </c>
      <c r="D45" t="s">
        <v>85</v>
      </c>
      <c r="E45" t="s">
        <v>85</v>
      </c>
      <c r="F45" t="s">
        <v>140</v>
      </c>
      <c r="G45">
        <v>1001</v>
      </c>
      <c r="H45" t="s">
        <v>60</v>
      </c>
      <c r="I45" t="s">
        <v>60</v>
      </c>
      <c r="K45" t="s">
        <v>62</v>
      </c>
      <c r="L45">
        <v>100</v>
      </c>
      <c r="N45" t="str">
        <f t="shared" si="2"/>
        <v>0</v>
      </c>
      <c r="O45">
        <v>100</v>
      </c>
      <c r="P45" t="s">
        <v>78</v>
      </c>
      <c r="Q45" t="s">
        <v>79</v>
      </c>
      <c r="R45" t="s">
        <v>79</v>
      </c>
      <c r="S45" t="s">
        <v>65</v>
      </c>
      <c r="T45" t="s">
        <v>66</v>
      </c>
      <c r="U45" t="s">
        <v>67</v>
      </c>
      <c r="V45" t="s">
        <v>67</v>
      </c>
      <c r="X45" t="b">
        <v>0</v>
      </c>
      <c r="Y45" t="b">
        <v>0</v>
      </c>
      <c r="Z45" t="b">
        <v>1</v>
      </c>
      <c r="AC45" t="s">
        <v>68</v>
      </c>
      <c r="AD45" t="b">
        <v>1</v>
      </c>
      <c r="AE45" t="b">
        <v>1</v>
      </c>
      <c r="AF45" t="s">
        <v>141</v>
      </c>
      <c r="AG45" t="s">
        <v>60</v>
      </c>
      <c r="AH45" t="s">
        <v>60</v>
      </c>
      <c r="AI45" t="b">
        <v>0</v>
      </c>
      <c r="AJ45" t="s">
        <v>142</v>
      </c>
      <c r="AK45" t="s">
        <v>60</v>
      </c>
      <c r="AL45" t="s">
        <v>60</v>
      </c>
      <c r="AM45" t="s">
        <v>60</v>
      </c>
      <c r="AN45" t="s">
        <v>60</v>
      </c>
      <c r="AO45" t="s">
        <v>117</v>
      </c>
      <c r="AP45" t="b">
        <v>0</v>
      </c>
      <c r="AQ45" t="b">
        <v>0</v>
      </c>
      <c r="AR45" t="s">
        <v>71</v>
      </c>
      <c r="AS45" t="b">
        <v>0</v>
      </c>
      <c r="AT45" t="s">
        <v>60</v>
      </c>
      <c r="AU45" t="s">
        <v>60</v>
      </c>
      <c r="AX45" t="s">
        <v>60</v>
      </c>
      <c r="AY45" t="s">
        <v>60</v>
      </c>
      <c r="BA45" t="b">
        <v>0</v>
      </c>
      <c r="BB45" t="s">
        <v>60</v>
      </c>
      <c r="BD45" t="s">
        <v>60</v>
      </c>
    </row>
    <row r="46" spans="1:56" x14ac:dyDescent="0.25">
      <c r="A46" t="s">
        <v>132</v>
      </c>
      <c r="B46" t="s">
        <v>143</v>
      </c>
      <c r="C46" t="s">
        <v>139</v>
      </c>
      <c r="D46" t="s">
        <v>58</v>
      </c>
      <c r="E46" t="s">
        <v>58</v>
      </c>
      <c r="F46" t="s">
        <v>140</v>
      </c>
      <c r="G46">
        <v>2001</v>
      </c>
      <c r="H46" t="s">
        <v>60</v>
      </c>
      <c r="I46" t="s">
        <v>60</v>
      </c>
      <c r="K46" t="s">
        <v>62</v>
      </c>
      <c r="L46">
        <v>25</v>
      </c>
      <c r="N46" t="str">
        <f t="shared" si="2"/>
        <v>0</v>
      </c>
      <c r="O46">
        <v>25</v>
      </c>
      <c r="P46" t="s">
        <v>78</v>
      </c>
      <c r="Q46" t="s">
        <v>79</v>
      </c>
      <c r="R46" t="s">
        <v>79</v>
      </c>
      <c r="S46" t="s">
        <v>65</v>
      </c>
      <c r="T46" t="s">
        <v>66</v>
      </c>
      <c r="U46" t="s">
        <v>67</v>
      </c>
      <c r="V46" t="s">
        <v>67</v>
      </c>
      <c r="X46" t="b">
        <v>0</v>
      </c>
      <c r="Y46" t="b">
        <v>0</v>
      </c>
      <c r="Z46" t="b">
        <v>1</v>
      </c>
      <c r="AC46" t="s">
        <v>68</v>
      </c>
      <c r="AD46" t="b">
        <v>1</v>
      </c>
      <c r="AE46" t="b">
        <v>1</v>
      </c>
      <c r="AF46" t="s">
        <v>141</v>
      </c>
      <c r="AG46" t="s">
        <v>60</v>
      </c>
      <c r="AH46" t="s">
        <v>60</v>
      </c>
      <c r="AI46" t="b">
        <v>0</v>
      </c>
      <c r="AJ46" t="s">
        <v>142</v>
      </c>
      <c r="AK46" t="s">
        <v>60</v>
      </c>
      <c r="AL46" t="s">
        <v>60</v>
      </c>
      <c r="AM46" t="s">
        <v>60</v>
      </c>
      <c r="AN46" t="s">
        <v>60</v>
      </c>
      <c r="AO46" t="s">
        <v>117</v>
      </c>
      <c r="AP46" t="b">
        <v>0</v>
      </c>
      <c r="AQ46" t="b">
        <v>0</v>
      </c>
      <c r="AR46" t="s">
        <v>71</v>
      </c>
      <c r="AS46" t="b">
        <v>0</v>
      </c>
      <c r="AT46" t="s">
        <v>60</v>
      </c>
      <c r="AU46" t="s">
        <v>60</v>
      </c>
      <c r="AX46" t="s">
        <v>60</v>
      </c>
      <c r="AY46" t="s">
        <v>60</v>
      </c>
      <c r="BA46" t="b">
        <v>0</v>
      </c>
      <c r="BB46" t="s">
        <v>60</v>
      </c>
      <c r="BD46" t="s">
        <v>60</v>
      </c>
    </row>
    <row r="47" spans="1:56" x14ac:dyDescent="0.25">
      <c r="A47" t="s">
        <v>132</v>
      </c>
      <c r="B47" t="s">
        <v>144</v>
      </c>
      <c r="C47" t="s">
        <v>139</v>
      </c>
      <c r="D47" t="s">
        <v>98</v>
      </c>
      <c r="E47" t="s">
        <v>98</v>
      </c>
      <c r="F47" t="s">
        <v>140</v>
      </c>
      <c r="G47">
        <v>3001</v>
      </c>
      <c r="H47" t="s">
        <v>60</v>
      </c>
      <c r="I47" t="s">
        <v>60</v>
      </c>
      <c r="K47" t="s">
        <v>62</v>
      </c>
      <c r="L47">
        <v>25</v>
      </c>
      <c r="N47" t="str">
        <f t="shared" si="2"/>
        <v>0</v>
      </c>
      <c r="O47">
        <v>25</v>
      </c>
      <c r="P47" t="s">
        <v>78</v>
      </c>
      <c r="Q47" t="s">
        <v>79</v>
      </c>
      <c r="R47" t="s">
        <v>79</v>
      </c>
      <c r="S47" t="s">
        <v>65</v>
      </c>
      <c r="T47" t="s">
        <v>66</v>
      </c>
      <c r="U47" t="s">
        <v>67</v>
      </c>
      <c r="V47" t="s">
        <v>67</v>
      </c>
      <c r="X47" t="b">
        <v>0</v>
      </c>
      <c r="Y47" t="b">
        <v>0</v>
      </c>
      <c r="Z47" t="b">
        <v>1</v>
      </c>
      <c r="AC47" t="s">
        <v>68</v>
      </c>
      <c r="AD47" t="b">
        <v>1</v>
      </c>
      <c r="AE47" t="b">
        <v>1</v>
      </c>
      <c r="AF47" t="s">
        <v>141</v>
      </c>
      <c r="AG47" t="s">
        <v>60</v>
      </c>
      <c r="AH47" t="s">
        <v>60</v>
      </c>
      <c r="AI47" t="b">
        <v>0</v>
      </c>
      <c r="AJ47" t="s">
        <v>142</v>
      </c>
      <c r="AK47" t="s">
        <v>60</v>
      </c>
      <c r="AL47" t="s">
        <v>60</v>
      </c>
      <c r="AM47" t="s">
        <v>60</v>
      </c>
      <c r="AN47" t="s">
        <v>60</v>
      </c>
      <c r="AO47" t="s">
        <v>117</v>
      </c>
      <c r="AP47" t="b">
        <v>0</v>
      </c>
      <c r="AQ47" t="b">
        <v>0</v>
      </c>
      <c r="AR47" t="s">
        <v>71</v>
      </c>
      <c r="AS47" t="b">
        <v>0</v>
      </c>
      <c r="AT47" t="s">
        <v>60</v>
      </c>
      <c r="AU47" t="s">
        <v>60</v>
      </c>
      <c r="AX47" t="s">
        <v>60</v>
      </c>
      <c r="AY47" t="s">
        <v>60</v>
      </c>
      <c r="BA47" t="b">
        <v>0</v>
      </c>
      <c r="BB47" t="s">
        <v>60</v>
      </c>
      <c r="BD47" t="s">
        <v>60</v>
      </c>
    </row>
    <row r="48" spans="1:56" x14ac:dyDescent="0.25">
      <c r="A48" t="s">
        <v>132</v>
      </c>
      <c r="B48" t="s">
        <v>145</v>
      </c>
      <c r="C48" t="s">
        <v>139</v>
      </c>
      <c r="D48" t="s">
        <v>105</v>
      </c>
      <c r="E48" t="s">
        <v>105</v>
      </c>
      <c r="F48" t="s">
        <v>140</v>
      </c>
      <c r="G48">
        <v>6001</v>
      </c>
      <c r="H48" t="s">
        <v>60</v>
      </c>
      <c r="I48" t="s">
        <v>60</v>
      </c>
      <c r="K48" t="s">
        <v>62</v>
      </c>
      <c r="L48">
        <v>25</v>
      </c>
      <c r="N48" t="str">
        <f t="shared" si="2"/>
        <v>0</v>
      </c>
      <c r="O48">
        <v>25</v>
      </c>
      <c r="P48" t="s">
        <v>78</v>
      </c>
      <c r="Q48" t="s">
        <v>79</v>
      </c>
      <c r="R48" t="s">
        <v>79</v>
      </c>
      <c r="S48" t="s">
        <v>65</v>
      </c>
      <c r="T48" t="s">
        <v>66</v>
      </c>
      <c r="U48" t="s">
        <v>67</v>
      </c>
      <c r="V48" t="s">
        <v>67</v>
      </c>
      <c r="X48" t="b">
        <v>0</v>
      </c>
      <c r="Y48" t="b">
        <v>0</v>
      </c>
      <c r="Z48" t="b">
        <v>1</v>
      </c>
      <c r="AC48" t="s">
        <v>68</v>
      </c>
      <c r="AD48" t="b">
        <v>1</v>
      </c>
      <c r="AE48" t="b">
        <v>1</v>
      </c>
      <c r="AF48" t="s">
        <v>141</v>
      </c>
      <c r="AG48" t="s">
        <v>60</v>
      </c>
      <c r="AH48" t="s">
        <v>60</v>
      </c>
      <c r="AI48" t="b">
        <v>0</v>
      </c>
      <c r="AJ48" t="s">
        <v>142</v>
      </c>
      <c r="AK48" t="s">
        <v>60</v>
      </c>
      <c r="AL48" t="s">
        <v>60</v>
      </c>
      <c r="AM48" t="s">
        <v>60</v>
      </c>
      <c r="AN48" t="s">
        <v>60</v>
      </c>
      <c r="AO48" t="s">
        <v>117</v>
      </c>
      <c r="AP48" t="b">
        <v>0</v>
      </c>
      <c r="AQ48" t="b">
        <v>0</v>
      </c>
      <c r="AR48" t="s">
        <v>71</v>
      </c>
      <c r="AS48" t="b">
        <v>0</v>
      </c>
      <c r="AT48" t="s">
        <v>60</v>
      </c>
      <c r="AU48" t="s">
        <v>60</v>
      </c>
      <c r="AX48" t="s">
        <v>60</v>
      </c>
      <c r="AY48" t="s">
        <v>60</v>
      </c>
      <c r="BA48" t="b">
        <v>0</v>
      </c>
      <c r="BB48" t="s">
        <v>60</v>
      </c>
      <c r="BD48" t="s">
        <v>60</v>
      </c>
    </row>
    <row r="49" spans="1:56" x14ac:dyDescent="0.25">
      <c r="A49" t="s">
        <v>132</v>
      </c>
      <c r="B49" t="s">
        <v>146</v>
      </c>
      <c r="C49" t="s">
        <v>139</v>
      </c>
      <c r="D49" t="s">
        <v>81</v>
      </c>
      <c r="E49" t="s">
        <v>81</v>
      </c>
      <c r="F49" t="s">
        <v>140</v>
      </c>
      <c r="G49">
        <v>7001</v>
      </c>
      <c r="H49" t="s">
        <v>60</v>
      </c>
      <c r="I49" t="s">
        <v>60</v>
      </c>
      <c r="K49" t="s">
        <v>62</v>
      </c>
      <c r="L49">
        <v>100</v>
      </c>
      <c r="N49" t="str">
        <f t="shared" si="2"/>
        <v>0</v>
      </c>
      <c r="O49">
        <v>100</v>
      </c>
      <c r="P49" t="s">
        <v>78</v>
      </c>
      <c r="Q49" t="s">
        <v>79</v>
      </c>
      <c r="R49" t="s">
        <v>79</v>
      </c>
      <c r="S49" t="s">
        <v>65</v>
      </c>
      <c r="T49" t="s">
        <v>66</v>
      </c>
      <c r="U49" t="s">
        <v>67</v>
      </c>
      <c r="V49" t="s">
        <v>67</v>
      </c>
      <c r="X49" t="b">
        <v>0</v>
      </c>
      <c r="Y49" t="b">
        <v>0</v>
      </c>
      <c r="Z49" t="b">
        <v>1</v>
      </c>
      <c r="AC49" t="s">
        <v>68</v>
      </c>
      <c r="AD49" t="b">
        <v>1</v>
      </c>
      <c r="AE49" t="b">
        <v>1</v>
      </c>
      <c r="AF49" t="s">
        <v>141</v>
      </c>
      <c r="AG49" t="s">
        <v>60</v>
      </c>
      <c r="AH49" t="s">
        <v>60</v>
      </c>
      <c r="AI49" t="b">
        <v>0</v>
      </c>
      <c r="AJ49" t="s">
        <v>142</v>
      </c>
      <c r="AK49" t="s">
        <v>60</v>
      </c>
      <c r="AL49" t="s">
        <v>60</v>
      </c>
      <c r="AM49" t="s">
        <v>60</v>
      </c>
      <c r="AN49" t="s">
        <v>60</v>
      </c>
      <c r="AO49" t="s">
        <v>117</v>
      </c>
      <c r="AP49" t="b">
        <v>0</v>
      </c>
      <c r="AQ49" t="b">
        <v>0</v>
      </c>
      <c r="AR49" t="s">
        <v>71</v>
      </c>
      <c r="AS49" t="b">
        <v>0</v>
      </c>
      <c r="AT49" t="s">
        <v>60</v>
      </c>
      <c r="AU49" t="s">
        <v>60</v>
      </c>
      <c r="AX49" t="s">
        <v>60</v>
      </c>
      <c r="AY49" t="s">
        <v>60</v>
      </c>
      <c r="BA49" t="b">
        <v>0</v>
      </c>
      <c r="BB49" t="s">
        <v>60</v>
      </c>
      <c r="BD49" t="s">
        <v>60</v>
      </c>
    </row>
    <row r="50" spans="1:56" x14ac:dyDescent="0.25">
      <c r="A50" t="s">
        <v>132</v>
      </c>
      <c r="B50" t="s">
        <v>147</v>
      </c>
      <c r="C50" t="s">
        <v>148</v>
      </c>
      <c r="D50" t="s">
        <v>85</v>
      </c>
      <c r="E50" t="s">
        <v>85</v>
      </c>
      <c r="F50" t="s">
        <v>140</v>
      </c>
      <c r="G50">
        <v>1001</v>
      </c>
      <c r="H50" t="s">
        <v>60</v>
      </c>
      <c r="I50" t="s">
        <v>60</v>
      </c>
      <c r="K50" t="s">
        <v>62</v>
      </c>
      <c r="L50">
        <v>100</v>
      </c>
      <c r="N50" t="str">
        <f t="shared" si="2"/>
        <v>0</v>
      </c>
      <c r="O50">
        <v>100</v>
      </c>
      <c r="P50" t="s">
        <v>63</v>
      </c>
      <c r="Q50" t="s">
        <v>79</v>
      </c>
      <c r="R50" t="s">
        <v>79</v>
      </c>
      <c r="S50" t="s">
        <v>65</v>
      </c>
      <c r="T50" t="s">
        <v>66</v>
      </c>
      <c r="U50" t="s">
        <v>67</v>
      </c>
      <c r="V50" t="s">
        <v>67</v>
      </c>
      <c r="X50" t="b">
        <v>0</v>
      </c>
      <c r="Y50" t="b">
        <v>0</v>
      </c>
      <c r="Z50" t="b">
        <v>1</v>
      </c>
      <c r="AC50" t="s">
        <v>68</v>
      </c>
      <c r="AD50" t="b">
        <v>1</v>
      </c>
      <c r="AE50" t="b">
        <v>1</v>
      </c>
      <c r="AF50" t="s">
        <v>141</v>
      </c>
      <c r="AG50" t="s">
        <v>60</v>
      </c>
      <c r="AH50" t="s">
        <v>60</v>
      </c>
      <c r="AI50" t="b">
        <v>0</v>
      </c>
      <c r="AJ50" t="s">
        <v>142</v>
      </c>
      <c r="AK50" t="s">
        <v>60</v>
      </c>
      <c r="AL50" t="s">
        <v>60</v>
      </c>
      <c r="AM50" t="s">
        <v>60</v>
      </c>
      <c r="AN50" t="s">
        <v>60</v>
      </c>
      <c r="AO50" t="s">
        <v>117</v>
      </c>
      <c r="AP50" t="b">
        <v>0</v>
      </c>
      <c r="AQ50" t="b">
        <v>0</v>
      </c>
      <c r="AR50" t="s">
        <v>71</v>
      </c>
      <c r="AS50" t="b">
        <v>0</v>
      </c>
      <c r="AT50" t="s">
        <v>60</v>
      </c>
      <c r="AU50" t="s">
        <v>60</v>
      </c>
      <c r="AX50" t="s">
        <v>60</v>
      </c>
      <c r="AY50" t="s">
        <v>60</v>
      </c>
      <c r="BA50" t="b">
        <v>0</v>
      </c>
      <c r="BB50" t="s">
        <v>60</v>
      </c>
      <c r="BD50" t="s">
        <v>60</v>
      </c>
    </row>
    <row r="51" spans="1:56" x14ac:dyDescent="0.25">
      <c r="A51" t="s">
        <v>132</v>
      </c>
      <c r="B51" t="s">
        <v>149</v>
      </c>
      <c r="C51" t="s">
        <v>148</v>
      </c>
      <c r="D51" t="s">
        <v>58</v>
      </c>
      <c r="E51" t="s">
        <v>58</v>
      </c>
      <c r="F51" t="s">
        <v>140</v>
      </c>
      <c r="G51">
        <v>2001</v>
      </c>
      <c r="H51" t="s">
        <v>60</v>
      </c>
      <c r="I51" t="s">
        <v>60</v>
      </c>
      <c r="K51" t="s">
        <v>62</v>
      </c>
      <c r="L51">
        <v>35</v>
      </c>
      <c r="N51" t="str">
        <f t="shared" si="2"/>
        <v>0</v>
      </c>
      <c r="O51">
        <v>35</v>
      </c>
      <c r="P51" t="s">
        <v>63</v>
      </c>
      <c r="Q51" t="s">
        <v>79</v>
      </c>
      <c r="R51" t="s">
        <v>79</v>
      </c>
      <c r="S51" t="s">
        <v>65</v>
      </c>
      <c r="T51" t="s">
        <v>66</v>
      </c>
      <c r="U51" t="s">
        <v>67</v>
      </c>
      <c r="V51" t="s">
        <v>67</v>
      </c>
      <c r="X51" t="b">
        <v>0</v>
      </c>
      <c r="Y51" t="b">
        <v>0</v>
      </c>
      <c r="Z51" t="b">
        <v>1</v>
      </c>
      <c r="AC51" t="s">
        <v>68</v>
      </c>
      <c r="AD51" t="b">
        <v>1</v>
      </c>
      <c r="AE51" t="b">
        <v>1</v>
      </c>
      <c r="AF51" t="s">
        <v>141</v>
      </c>
      <c r="AG51" t="s">
        <v>60</v>
      </c>
      <c r="AH51" t="s">
        <v>60</v>
      </c>
      <c r="AI51" t="b">
        <v>0</v>
      </c>
      <c r="AJ51" t="s">
        <v>142</v>
      </c>
      <c r="AK51" t="s">
        <v>60</v>
      </c>
      <c r="AL51" t="s">
        <v>60</v>
      </c>
      <c r="AM51" t="s">
        <v>60</v>
      </c>
      <c r="AN51" t="s">
        <v>60</v>
      </c>
      <c r="AO51" t="s">
        <v>117</v>
      </c>
      <c r="AP51" t="b">
        <v>0</v>
      </c>
      <c r="AQ51" t="b">
        <v>0</v>
      </c>
      <c r="AR51" t="s">
        <v>71</v>
      </c>
      <c r="AS51" t="b">
        <v>0</v>
      </c>
      <c r="AT51" t="s">
        <v>60</v>
      </c>
      <c r="AU51" t="s">
        <v>60</v>
      </c>
      <c r="AX51" t="s">
        <v>60</v>
      </c>
      <c r="AY51" t="s">
        <v>60</v>
      </c>
      <c r="BA51" t="b">
        <v>0</v>
      </c>
      <c r="BB51" t="s">
        <v>60</v>
      </c>
      <c r="BD51" t="s">
        <v>60</v>
      </c>
    </row>
    <row r="52" spans="1:56" x14ac:dyDescent="0.25">
      <c r="A52" t="s">
        <v>132</v>
      </c>
      <c r="B52" t="s">
        <v>150</v>
      </c>
      <c r="C52" t="s">
        <v>148</v>
      </c>
      <c r="D52" t="s">
        <v>102</v>
      </c>
      <c r="E52" t="s">
        <v>102</v>
      </c>
      <c r="F52" t="s">
        <v>140</v>
      </c>
      <c r="G52">
        <v>5001</v>
      </c>
      <c r="H52" t="s">
        <v>60</v>
      </c>
      <c r="I52" t="s">
        <v>60</v>
      </c>
      <c r="K52" t="s">
        <v>62</v>
      </c>
      <c r="L52">
        <v>40</v>
      </c>
      <c r="N52" t="str">
        <f t="shared" si="2"/>
        <v>0</v>
      </c>
      <c r="O52">
        <v>40</v>
      </c>
      <c r="P52" t="s">
        <v>63</v>
      </c>
      <c r="Q52" t="s">
        <v>79</v>
      </c>
      <c r="R52" t="s">
        <v>79</v>
      </c>
      <c r="S52" t="s">
        <v>65</v>
      </c>
      <c r="T52" t="s">
        <v>66</v>
      </c>
      <c r="U52" t="s">
        <v>67</v>
      </c>
      <c r="V52" t="s">
        <v>67</v>
      </c>
      <c r="X52" t="b">
        <v>0</v>
      </c>
      <c r="Y52" t="b">
        <v>0</v>
      </c>
      <c r="Z52" t="b">
        <v>1</v>
      </c>
      <c r="AC52" t="s">
        <v>68</v>
      </c>
      <c r="AD52" t="b">
        <v>1</v>
      </c>
      <c r="AE52" t="b">
        <v>1</v>
      </c>
      <c r="AF52" t="s">
        <v>141</v>
      </c>
      <c r="AG52" t="s">
        <v>60</v>
      </c>
      <c r="AH52" t="s">
        <v>60</v>
      </c>
      <c r="AI52" t="b">
        <v>0</v>
      </c>
      <c r="AJ52" t="s">
        <v>142</v>
      </c>
      <c r="AK52" t="s">
        <v>60</v>
      </c>
      <c r="AL52" t="s">
        <v>60</v>
      </c>
      <c r="AM52" t="s">
        <v>60</v>
      </c>
      <c r="AN52" t="s">
        <v>60</v>
      </c>
      <c r="AO52" t="s">
        <v>117</v>
      </c>
      <c r="AP52" t="b">
        <v>0</v>
      </c>
      <c r="AQ52" t="b">
        <v>0</v>
      </c>
      <c r="AR52" t="s">
        <v>71</v>
      </c>
      <c r="AS52" t="b">
        <v>0</v>
      </c>
      <c r="AT52" t="s">
        <v>60</v>
      </c>
      <c r="AU52" t="s">
        <v>60</v>
      </c>
      <c r="AX52" t="s">
        <v>60</v>
      </c>
      <c r="AY52" t="s">
        <v>60</v>
      </c>
      <c r="BA52" t="b">
        <v>0</v>
      </c>
      <c r="BB52" t="s">
        <v>60</v>
      </c>
      <c r="BD52" t="s">
        <v>60</v>
      </c>
    </row>
    <row r="53" spans="1:56" x14ac:dyDescent="0.25">
      <c r="A53" t="s">
        <v>132</v>
      </c>
      <c r="B53" t="s">
        <v>151</v>
      </c>
      <c r="C53" t="s">
        <v>148</v>
      </c>
      <c r="D53" t="s">
        <v>81</v>
      </c>
      <c r="E53" t="s">
        <v>81</v>
      </c>
      <c r="F53" t="s">
        <v>140</v>
      </c>
      <c r="G53">
        <v>7001</v>
      </c>
      <c r="H53" t="s">
        <v>60</v>
      </c>
      <c r="I53" t="s">
        <v>60</v>
      </c>
      <c r="K53" t="s">
        <v>62</v>
      </c>
      <c r="L53">
        <v>100</v>
      </c>
      <c r="N53" t="str">
        <f t="shared" si="2"/>
        <v>0</v>
      </c>
      <c r="O53">
        <v>100</v>
      </c>
      <c r="P53" t="s">
        <v>63</v>
      </c>
      <c r="Q53" t="s">
        <v>79</v>
      </c>
      <c r="R53" t="s">
        <v>79</v>
      </c>
      <c r="S53" t="s">
        <v>65</v>
      </c>
      <c r="T53" t="s">
        <v>66</v>
      </c>
      <c r="U53" t="s">
        <v>67</v>
      </c>
      <c r="V53" t="s">
        <v>67</v>
      </c>
      <c r="X53" t="b">
        <v>0</v>
      </c>
      <c r="Y53" t="b">
        <v>0</v>
      </c>
      <c r="Z53" t="b">
        <v>1</v>
      </c>
      <c r="AC53" t="s">
        <v>68</v>
      </c>
      <c r="AD53" t="b">
        <v>1</v>
      </c>
      <c r="AE53" t="b">
        <v>1</v>
      </c>
      <c r="AF53" t="s">
        <v>141</v>
      </c>
      <c r="AG53" t="s">
        <v>60</v>
      </c>
      <c r="AH53" t="s">
        <v>60</v>
      </c>
      <c r="AI53" t="b">
        <v>0</v>
      </c>
      <c r="AJ53" t="s">
        <v>142</v>
      </c>
      <c r="AK53" t="s">
        <v>60</v>
      </c>
      <c r="AL53" t="s">
        <v>60</v>
      </c>
      <c r="AM53" t="s">
        <v>60</v>
      </c>
      <c r="AN53" t="s">
        <v>60</v>
      </c>
      <c r="AO53" t="s">
        <v>117</v>
      </c>
      <c r="AP53" t="b">
        <v>0</v>
      </c>
      <c r="AQ53" t="b">
        <v>0</v>
      </c>
      <c r="AR53" t="s">
        <v>71</v>
      </c>
      <c r="AS53" t="b">
        <v>0</v>
      </c>
      <c r="AT53" t="s">
        <v>60</v>
      </c>
      <c r="AU53" t="s">
        <v>60</v>
      </c>
      <c r="AX53" t="s">
        <v>60</v>
      </c>
      <c r="AY53" t="s">
        <v>60</v>
      </c>
      <c r="BA53" t="b">
        <v>0</v>
      </c>
      <c r="BB53" t="s">
        <v>60</v>
      </c>
      <c r="BD53" t="s">
        <v>60</v>
      </c>
    </row>
    <row r="54" spans="1:56" x14ac:dyDescent="0.25">
      <c r="A54" t="s">
        <v>132</v>
      </c>
      <c r="B54" t="s">
        <v>152</v>
      </c>
      <c r="C54" t="s">
        <v>153</v>
      </c>
      <c r="D54" t="s">
        <v>85</v>
      </c>
      <c r="E54" t="s">
        <v>85</v>
      </c>
      <c r="F54" t="s">
        <v>154</v>
      </c>
      <c r="G54">
        <v>1001</v>
      </c>
      <c r="H54" t="s">
        <v>60</v>
      </c>
      <c r="I54" t="s">
        <v>60</v>
      </c>
      <c r="K54" t="s">
        <v>62</v>
      </c>
      <c r="L54">
        <v>150</v>
      </c>
      <c r="N54" t="str">
        <f t="shared" si="2"/>
        <v>0</v>
      </c>
      <c r="O54">
        <v>150</v>
      </c>
      <c r="P54" t="s">
        <v>78</v>
      </c>
      <c r="Q54" t="s">
        <v>64</v>
      </c>
      <c r="R54" t="s">
        <v>64</v>
      </c>
      <c r="S54" t="s">
        <v>65</v>
      </c>
      <c r="T54" t="s">
        <v>66</v>
      </c>
      <c r="U54" t="s">
        <v>67</v>
      </c>
      <c r="V54" t="s">
        <v>67</v>
      </c>
      <c r="X54" t="b">
        <v>0</v>
      </c>
      <c r="Y54" t="b">
        <v>0</v>
      </c>
      <c r="Z54" t="b">
        <v>1</v>
      </c>
      <c r="AC54" t="s">
        <v>68</v>
      </c>
      <c r="AD54" t="b">
        <v>1</v>
      </c>
      <c r="AE54" t="b">
        <v>1</v>
      </c>
      <c r="AF54" t="s">
        <v>69</v>
      </c>
      <c r="AG54" t="s">
        <v>60</v>
      </c>
      <c r="AH54" t="s">
        <v>60</v>
      </c>
      <c r="AI54" t="b">
        <v>1</v>
      </c>
      <c r="AJ54" t="s">
        <v>60</v>
      </c>
      <c r="AK54" t="s">
        <v>60</v>
      </c>
      <c r="AL54" t="s">
        <v>60</v>
      </c>
      <c r="AM54" t="s">
        <v>60</v>
      </c>
      <c r="AN54" t="s">
        <v>60</v>
      </c>
      <c r="AO54" t="s">
        <v>60</v>
      </c>
      <c r="AP54" t="b">
        <v>0</v>
      </c>
      <c r="AQ54" t="b">
        <v>0</v>
      </c>
      <c r="AR54" t="s">
        <v>71</v>
      </c>
      <c r="AS54" t="b">
        <v>0</v>
      </c>
      <c r="AT54" t="s">
        <v>60</v>
      </c>
      <c r="AU54" t="s">
        <v>60</v>
      </c>
      <c r="AX54" t="s">
        <v>60</v>
      </c>
      <c r="AY54" t="s">
        <v>60</v>
      </c>
      <c r="BA54" t="b">
        <v>0</v>
      </c>
      <c r="BB54" t="s">
        <v>60</v>
      </c>
      <c r="BD54" t="s">
        <v>60</v>
      </c>
    </row>
    <row r="55" spans="1:56" x14ac:dyDescent="0.25">
      <c r="A55" t="s">
        <v>132</v>
      </c>
      <c r="B55" t="s">
        <v>155</v>
      </c>
      <c r="C55" t="s">
        <v>153</v>
      </c>
      <c r="D55" t="s">
        <v>73</v>
      </c>
      <c r="E55" t="s">
        <v>73</v>
      </c>
      <c r="F55" t="s">
        <v>154</v>
      </c>
      <c r="G55">
        <v>4001</v>
      </c>
      <c r="H55" t="s">
        <v>60</v>
      </c>
      <c r="I55" t="s">
        <v>60</v>
      </c>
      <c r="K55" t="s">
        <v>62</v>
      </c>
      <c r="L55">
        <v>100</v>
      </c>
      <c r="N55" t="str">
        <f t="shared" si="2"/>
        <v>0</v>
      </c>
      <c r="O55">
        <v>100</v>
      </c>
      <c r="P55" t="s">
        <v>78</v>
      </c>
      <c r="Q55" t="s">
        <v>64</v>
      </c>
      <c r="R55" t="s">
        <v>64</v>
      </c>
      <c r="S55" t="s">
        <v>65</v>
      </c>
      <c r="T55" t="s">
        <v>66</v>
      </c>
      <c r="U55" t="s">
        <v>67</v>
      </c>
      <c r="V55" t="s">
        <v>67</v>
      </c>
      <c r="X55" t="b">
        <v>0</v>
      </c>
      <c r="Y55" t="b">
        <v>0</v>
      </c>
      <c r="Z55" t="b">
        <v>1</v>
      </c>
      <c r="AC55" t="s">
        <v>68</v>
      </c>
      <c r="AD55" t="b">
        <v>1</v>
      </c>
      <c r="AE55" t="b">
        <v>1</v>
      </c>
      <c r="AF55" t="s">
        <v>69</v>
      </c>
      <c r="AG55" t="s">
        <v>60</v>
      </c>
      <c r="AH55" t="s">
        <v>60</v>
      </c>
      <c r="AI55" t="b">
        <v>1</v>
      </c>
      <c r="AJ55" t="s">
        <v>60</v>
      </c>
      <c r="AK55" t="s">
        <v>60</v>
      </c>
      <c r="AL55" t="s">
        <v>60</v>
      </c>
      <c r="AM55" t="s">
        <v>60</v>
      </c>
      <c r="AN55" t="s">
        <v>60</v>
      </c>
      <c r="AO55" t="s">
        <v>60</v>
      </c>
      <c r="AP55" t="b">
        <v>0</v>
      </c>
      <c r="AQ55" t="b">
        <v>0</v>
      </c>
      <c r="AR55" t="s">
        <v>71</v>
      </c>
      <c r="AS55" t="b">
        <v>0</v>
      </c>
      <c r="AT55" t="s">
        <v>60</v>
      </c>
      <c r="AU55" t="s">
        <v>60</v>
      </c>
      <c r="AX55" t="s">
        <v>60</v>
      </c>
      <c r="AY55" t="s">
        <v>60</v>
      </c>
      <c r="BA55" t="b">
        <v>0</v>
      </c>
      <c r="BB55" t="s">
        <v>60</v>
      </c>
      <c r="BD55" t="s">
        <v>60</v>
      </c>
    </row>
    <row r="56" spans="1:56" x14ac:dyDescent="0.25">
      <c r="A56" t="s">
        <v>132</v>
      </c>
      <c r="B56" t="s">
        <v>156</v>
      </c>
      <c r="C56" t="s">
        <v>153</v>
      </c>
      <c r="D56" t="s">
        <v>81</v>
      </c>
      <c r="E56" t="s">
        <v>81</v>
      </c>
      <c r="F56" t="s">
        <v>154</v>
      </c>
      <c r="G56">
        <v>7001</v>
      </c>
      <c r="H56" t="s">
        <v>60</v>
      </c>
      <c r="I56" t="s">
        <v>60</v>
      </c>
      <c r="K56" t="s">
        <v>62</v>
      </c>
      <c r="L56">
        <v>150</v>
      </c>
      <c r="N56" t="str">
        <f t="shared" si="2"/>
        <v>0</v>
      </c>
      <c r="O56">
        <v>150</v>
      </c>
      <c r="P56" t="s">
        <v>78</v>
      </c>
      <c r="Q56" t="s">
        <v>64</v>
      </c>
      <c r="R56" t="s">
        <v>64</v>
      </c>
      <c r="S56" t="s">
        <v>65</v>
      </c>
      <c r="T56" t="s">
        <v>66</v>
      </c>
      <c r="U56" t="s">
        <v>67</v>
      </c>
      <c r="V56" t="s">
        <v>67</v>
      </c>
      <c r="X56" t="b">
        <v>0</v>
      </c>
      <c r="Y56" t="b">
        <v>0</v>
      </c>
      <c r="Z56" t="b">
        <v>1</v>
      </c>
      <c r="AC56" t="s">
        <v>68</v>
      </c>
      <c r="AD56" t="b">
        <v>1</v>
      </c>
      <c r="AE56" t="b">
        <v>1</v>
      </c>
      <c r="AF56" t="s">
        <v>69</v>
      </c>
      <c r="AG56" t="s">
        <v>60</v>
      </c>
      <c r="AH56" t="s">
        <v>60</v>
      </c>
      <c r="AI56" t="b">
        <v>1</v>
      </c>
      <c r="AJ56" t="s">
        <v>60</v>
      </c>
      <c r="AK56" t="s">
        <v>60</v>
      </c>
      <c r="AL56" t="s">
        <v>60</v>
      </c>
      <c r="AM56" t="s">
        <v>60</v>
      </c>
      <c r="AN56" t="s">
        <v>60</v>
      </c>
      <c r="AO56" t="s">
        <v>60</v>
      </c>
      <c r="AP56" t="b">
        <v>0</v>
      </c>
      <c r="AQ56" t="b">
        <v>0</v>
      </c>
      <c r="AR56" t="s">
        <v>71</v>
      </c>
      <c r="AS56" t="b">
        <v>0</v>
      </c>
      <c r="AT56" t="s">
        <v>60</v>
      </c>
      <c r="AU56" t="s">
        <v>60</v>
      </c>
      <c r="AX56" t="s">
        <v>60</v>
      </c>
      <c r="AY56" t="s">
        <v>60</v>
      </c>
      <c r="BA56" t="b">
        <v>0</v>
      </c>
      <c r="BB56" t="s">
        <v>60</v>
      </c>
      <c r="BD56" t="s">
        <v>60</v>
      </c>
    </row>
    <row r="57" spans="1:56" x14ac:dyDescent="0.25">
      <c r="A57" t="s">
        <v>132</v>
      </c>
      <c r="B57" t="s">
        <v>157</v>
      </c>
      <c r="C57" t="s">
        <v>158</v>
      </c>
      <c r="D57" t="s">
        <v>85</v>
      </c>
      <c r="E57" t="s">
        <v>85</v>
      </c>
      <c r="F57" t="s">
        <v>154</v>
      </c>
      <c r="G57">
        <v>1001</v>
      </c>
      <c r="H57" t="s">
        <v>60</v>
      </c>
      <c r="I57" t="s">
        <v>60</v>
      </c>
      <c r="K57" t="s">
        <v>62</v>
      </c>
      <c r="L57">
        <v>150</v>
      </c>
      <c r="N57" t="str">
        <f t="shared" si="2"/>
        <v>0</v>
      </c>
      <c r="O57">
        <v>150</v>
      </c>
      <c r="P57" t="s">
        <v>63</v>
      </c>
      <c r="Q57" t="s">
        <v>64</v>
      </c>
      <c r="R57" t="s">
        <v>64</v>
      </c>
      <c r="S57" t="s">
        <v>65</v>
      </c>
      <c r="T57" t="s">
        <v>66</v>
      </c>
      <c r="U57" t="s">
        <v>67</v>
      </c>
      <c r="V57" t="s">
        <v>67</v>
      </c>
      <c r="X57" t="b">
        <v>0</v>
      </c>
      <c r="Y57" t="b">
        <v>0</v>
      </c>
      <c r="Z57" t="b">
        <v>1</v>
      </c>
      <c r="AA57">
        <v>103</v>
      </c>
      <c r="AB57">
        <v>230</v>
      </c>
      <c r="AC57" t="s">
        <v>68</v>
      </c>
      <c r="AD57" t="b">
        <v>1</v>
      </c>
      <c r="AE57" t="b">
        <v>1</v>
      </c>
      <c r="AF57" t="s">
        <v>69</v>
      </c>
      <c r="AG57" t="s">
        <v>60</v>
      </c>
      <c r="AH57" t="s">
        <v>60</v>
      </c>
      <c r="AI57" t="b">
        <v>1</v>
      </c>
      <c r="AJ57" t="s">
        <v>60</v>
      </c>
      <c r="AK57" t="s">
        <v>60</v>
      </c>
      <c r="AL57" t="s">
        <v>60</v>
      </c>
      <c r="AM57" t="s">
        <v>60</v>
      </c>
      <c r="AN57" t="s">
        <v>60</v>
      </c>
      <c r="AO57" t="s">
        <v>60</v>
      </c>
      <c r="AP57" t="b">
        <v>0</v>
      </c>
      <c r="AQ57" t="b">
        <v>0</v>
      </c>
      <c r="AR57" t="s">
        <v>71</v>
      </c>
      <c r="AS57" t="b">
        <v>0</v>
      </c>
      <c r="AT57" t="s">
        <v>60</v>
      </c>
      <c r="AU57" t="s">
        <v>60</v>
      </c>
      <c r="AX57" t="s">
        <v>60</v>
      </c>
      <c r="AY57" t="s">
        <v>60</v>
      </c>
      <c r="BA57" t="b">
        <v>0</v>
      </c>
      <c r="BB57" t="s">
        <v>60</v>
      </c>
      <c r="BD57" t="s">
        <v>60</v>
      </c>
    </row>
    <row r="58" spans="1:56" x14ac:dyDescent="0.25">
      <c r="A58" t="s">
        <v>132</v>
      </c>
      <c r="B58" t="s">
        <v>159</v>
      </c>
      <c r="C58" t="s">
        <v>158</v>
      </c>
      <c r="D58" t="s">
        <v>73</v>
      </c>
      <c r="E58" t="s">
        <v>73</v>
      </c>
      <c r="F58" t="s">
        <v>154</v>
      </c>
      <c r="G58">
        <v>4001</v>
      </c>
      <c r="H58" t="s">
        <v>60</v>
      </c>
      <c r="I58" t="s">
        <v>60</v>
      </c>
      <c r="K58" t="s">
        <v>62</v>
      </c>
      <c r="L58">
        <v>100</v>
      </c>
      <c r="N58" t="str">
        <f t="shared" si="2"/>
        <v>0</v>
      </c>
      <c r="O58">
        <v>100</v>
      </c>
      <c r="P58" t="s">
        <v>63</v>
      </c>
      <c r="Q58" t="s">
        <v>64</v>
      </c>
      <c r="R58" t="s">
        <v>64</v>
      </c>
      <c r="S58" t="s">
        <v>65</v>
      </c>
      <c r="T58" t="s">
        <v>66</v>
      </c>
      <c r="U58" t="s">
        <v>67</v>
      </c>
      <c r="V58" t="s">
        <v>67</v>
      </c>
      <c r="X58" t="b">
        <v>0</v>
      </c>
      <c r="Y58" t="b">
        <v>0</v>
      </c>
      <c r="Z58" t="b">
        <v>1</v>
      </c>
      <c r="AA58">
        <v>103</v>
      </c>
      <c r="AB58">
        <v>230</v>
      </c>
      <c r="AC58" t="s">
        <v>68</v>
      </c>
      <c r="AD58" t="b">
        <v>1</v>
      </c>
      <c r="AE58" t="b">
        <v>1</v>
      </c>
      <c r="AF58" t="s">
        <v>69</v>
      </c>
      <c r="AG58" t="s">
        <v>60</v>
      </c>
      <c r="AH58" t="s">
        <v>60</v>
      </c>
      <c r="AI58" t="b">
        <v>1</v>
      </c>
      <c r="AJ58" t="s">
        <v>60</v>
      </c>
      <c r="AK58" t="s">
        <v>60</v>
      </c>
      <c r="AL58" t="s">
        <v>60</v>
      </c>
      <c r="AM58" t="s">
        <v>60</v>
      </c>
      <c r="AN58" t="s">
        <v>60</v>
      </c>
      <c r="AO58" t="s">
        <v>60</v>
      </c>
      <c r="AP58" t="b">
        <v>0</v>
      </c>
      <c r="AQ58" t="b">
        <v>0</v>
      </c>
      <c r="AR58" t="s">
        <v>71</v>
      </c>
      <c r="AS58" t="b">
        <v>0</v>
      </c>
      <c r="AT58" t="s">
        <v>60</v>
      </c>
      <c r="AU58" t="s">
        <v>60</v>
      </c>
      <c r="AX58" t="s">
        <v>60</v>
      </c>
      <c r="AY58" t="s">
        <v>60</v>
      </c>
      <c r="BA58" t="b">
        <v>0</v>
      </c>
      <c r="BB58" t="s">
        <v>60</v>
      </c>
      <c r="BD58" t="s">
        <v>60</v>
      </c>
    </row>
    <row r="59" spans="1:56" x14ac:dyDescent="0.25">
      <c r="A59" t="s">
        <v>132</v>
      </c>
      <c r="B59" t="s">
        <v>160</v>
      </c>
      <c r="C59" t="s">
        <v>158</v>
      </c>
      <c r="D59" t="s">
        <v>81</v>
      </c>
      <c r="E59" t="s">
        <v>81</v>
      </c>
      <c r="F59" t="s">
        <v>154</v>
      </c>
      <c r="G59">
        <v>7001</v>
      </c>
      <c r="H59" t="s">
        <v>60</v>
      </c>
      <c r="I59" t="s">
        <v>60</v>
      </c>
      <c r="K59" t="s">
        <v>62</v>
      </c>
      <c r="L59">
        <v>150</v>
      </c>
      <c r="N59" t="str">
        <f t="shared" si="2"/>
        <v>0</v>
      </c>
      <c r="O59">
        <v>150</v>
      </c>
      <c r="P59" t="s">
        <v>63</v>
      </c>
      <c r="Q59" t="s">
        <v>64</v>
      </c>
      <c r="R59" t="s">
        <v>64</v>
      </c>
      <c r="S59" t="s">
        <v>65</v>
      </c>
      <c r="T59" t="s">
        <v>66</v>
      </c>
      <c r="U59" t="s">
        <v>67</v>
      </c>
      <c r="V59" t="s">
        <v>67</v>
      </c>
      <c r="X59" t="b">
        <v>0</v>
      </c>
      <c r="Y59" t="b">
        <v>0</v>
      </c>
      <c r="Z59" t="b">
        <v>1</v>
      </c>
      <c r="AA59">
        <v>103</v>
      </c>
      <c r="AB59">
        <v>230</v>
      </c>
      <c r="AC59" t="s">
        <v>68</v>
      </c>
      <c r="AD59" t="b">
        <v>1</v>
      </c>
      <c r="AE59" t="b">
        <v>1</v>
      </c>
      <c r="AF59" t="s">
        <v>69</v>
      </c>
      <c r="AG59" t="s">
        <v>60</v>
      </c>
      <c r="AH59" t="s">
        <v>60</v>
      </c>
      <c r="AI59" t="b">
        <v>1</v>
      </c>
      <c r="AJ59" t="s">
        <v>60</v>
      </c>
      <c r="AK59" t="s">
        <v>60</v>
      </c>
      <c r="AL59" t="s">
        <v>60</v>
      </c>
      <c r="AM59" t="s">
        <v>60</v>
      </c>
      <c r="AN59" t="s">
        <v>60</v>
      </c>
      <c r="AO59" t="s">
        <v>60</v>
      </c>
      <c r="AP59" t="b">
        <v>0</v>
      </c>
      <c r="AQ59" t="b">
        <v>0</v>
      </c>
      <c r="AR59" t="s">
        <v>71</v>
      </c>
      <c r="AS59" t="b">
        <v>0</v>
      </c>
      <c r="AT59" t="s">
        <v>60</v>
      </c>
      <c r="AU59" t="s">
        <v>60</v>
      </c>
      <c r="AX59" t="s">
        <v>60</v>
      </c>
      <c r="AY59" t="s">
        <v>60</v>
      </c>
      <c r="BA59" t="b">
        <v>0</v>
      </c>
      <c r="BB59" t="s">
        <v>60</v>
      </c>
      <c r="BD59" t="s">
        <v>60</v>
      </c>
    </row>
    <row r="60" spans="1:56" x14ac:dyDescent="0.25">
      <c r="A60" t="s">
        <v>161</v>
      </c>
      <c r="B60" t="s">
        <v>162</v>
      </c>
      <c r="C60" t="s">
        <v>163</v>
      </c>
      <c r="D60" t="s">
        <v>98</v>
      </c>
      <c r="E60" t="s">
        <v>98</v>
      </c>
      <c r="F60" t="s">
        <v>164</v>
      </c>
      <c r="G60" t="str">
        <f>"0001"</f>
        <v>0001</v>
      </c>
      <c r="H60" t="str">
        <f>"01275"</f>
        <v>01275</v>
      </c>
      <c r="I60" t="s">
        <v>60</v>
      </c>
      <c r="J60" t="s">
        <v>165</v>
      </c>
      <c r="K60" t="s">
        <v>62</v>
      </c>
      <c r="L60">
        <v>30</v>
      </c>
      <c r="N60" t="str">
        <f t="shared" si="2"/>
        <v>0</v>
      </c>
      <c r="O60">
        <v>30</v>
      </c>
      <c r="P60" t="s">
        <v>63</v>
      </c>
      <c r="Q60" t="s">
        <v>64</v>
      </c>
      <c r="R60" t="s">
        <v>64</v>
      </c>
      <c r="S60" t="s">
        <v>65</v>
      </c>
      <c r="T60" t="s">
        <v>66</v>
      </c>
      <c r="U60" t="s">
        <v>67</v>
      </c>
      <c r="V60" t="s">
        <v>67</v>
      </c>
      <c r="X60" t="b">
        <v>1</v>
      </c>
      <c r="Y60" t="b">
        <v>1</v>
      </c>
      <c r="Z60" t="b">
        <v>1</v>
      </c>
      <c r="AA60">
        <v>103</v>
      </c>
      <c r="AB60">
        <v>230</v>
      </c>
      <c r="AC60" t="s">
        <v>68</v>
      </c>
      <c r="AD60" t="b">
        <v>0</v>
      </c>
      <c r="AE60" t="b">
        <v>0</v>
      </c>
      <c r="AF60" t="s">
        <v>69</v>
      </c>
      <c r="AG60" t="s">
        <v>60</v>
      </c>
      <c r="AH60" t="s">
        <v>60</v>
      </c>
      <c r="AI60" t="b">
        <v>1</v>
      </c>
      <c r="AJ60" t="s">
        <v>60</v>
      </c>
      <c r="AK60" t="s">
        <v>60</v>
      </c>
      <c r="AL60" t="s">
        <v>60</v>
      </c>
      <c r="AM60" t="s">
        <v>60</v>
      </c>
      <c r="AN60" t="s">
        <v>166</v>
      </c>
      <c r="AO60" t="s">
        <v>70</v>
      </c>
      <c r="AP60" t="b">
        <v>0</v>
      </c>
      <c r="AQ60" t="b">
        <v>0</v>
      </c>
      <c r="AR60" t="s">
        <v>71</v>
      </c>
      <c r="AS60" t="b">
        <v>0</v>
      </c>
      <c r="AT60" t="s">
        <v>72</v>
      </c>
      <c r="AU60" t="s">
        <v>60</v>
      </c>
      <c r="AX60" t="s">
        <v>60</v>
      </c>
      <c r="AY60" t="s">
        <v>60</v>
      </c>
      <c r="BA60" t="b">
        <v>0</v>
      </c>
      <c r="BB60" t="s">
        <v>60</v>
      </c>
      <c r="BD60" t="s">
        <v>60</v>
      </c>
    </row>
    <row r="61" spans="1:56" x14ac:dyDescent="0.25">
      <c r="A61" t="s">
        <v>161</v>
      </c>
      <c r="B61" t="s">
        <v>162</v>
      </c>
      <c r="C61" t="s">
        <v>163</v>
      </c>
      <c r="D61" t="s">
        <v>85</v>
      </c>
      <c r="E61" t="s">
        <v>85</v>
      </c>
      <c r="G61" t="str">
        <f>"0002"</f>
        <v>0002</v>
      </c>
      <c r="H61" t="str">
        <f>"01551"</f>
        <v>01551</v>
      </c>
      <c r="I61" t="s">
        <v>60</v>
      </c>
      <c r="J61" t="s">
        <v>167</v>
      </c>
      <c r="K61" t="s">
        <v>62</v>
      </c>
      <c r="L61">
        <v>30</v>
      </c>
      <c r="N61" t="str">
        <f t="shared" si="2"/>
        <v>0</v>
      </c>
      <c r="O61">
        <v>30</v>
      </c>
      <c r="P61" t="s">
        <v>63</v>
      </c>
      <c r="Q61" t="s">
        <v>64</v>
      </c>
      <c r="R61" t="s">
        <v>64</v>
      </c>
      <c r="S61" t="s">
        <v>65</v>
      </c>
      <c r="T61" t="s">
        <v>66</v>
      </c>
      <c r="U61" t="s">
        <v>67</v>
      </c>
      <c r="V61" t="s">
        <v>67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68</v>
      </c>
      <c r="AD61" t="b">
        <v>0</v>
      </c>
      <c r="AE61" t="b">
        <v>0</v>
      </c>
      <c r="AF61" t="s">
        <v>69</v>
      </c>
      <c r="AG61" t="s">
        <v>60</v>
      </c>
      <c r="AH61" t="s">
        <v>60</v>
      </c>
      <c r="AI61" t="b">
        <v>1</v>
      </c>
      <c r="AJ61" t="s">
        <v>60</v>
      </c>
      <c r="AK61" t="s">
        <v>60</v>
      </c>
      <c r="AL61" t="s">
        <v>60</v>
      </c>
      <c r="AM61" t="s">
        <v>60</v>
      </c>
      <c r="AN61" t="s">
        <v>166</v>
      </c>
      <c r="AO61" t="s">
        <v>70</v>
      </c>
      <c r="AP61" t="b">
        <v>0</v>
      </c>
      <c r="AQ61" t="b">
        <v>0</v>
      </c>
      <c r="AR61" t="s">
        <v>71</v>
      </c>
      <c r="AS61" t="b">
        <v>0</v>
      </c>
      <c r="AT61" t="s">
        <v>72</v>
      </c>
      <c r="AU61" t="s">
        <v>60</v>
      </c>
      <c r="AX61" t="s">
        <v>60</v>
      </c>
      <c r="AY61" t="s">
        <v>60</v>
      </c>
      <c r="BA61" t="b">
        <v>0</v>
      </c>
      <c r="BB61" t="s">
        <v>60</v>
      </c>
      <c r="BD61" t="s">
        <v>60</v>
      </c>
    </row>
    <row r="62" spans="1:56" x14ac:dyDescent="0.25">
      <c r="A62" t="s">
        <v>161</v>
      </c>
      <c r="B62" t="s">
        <v>162</v>
      </c>
      <c r="C62" t="s">
        <v>163</v>
      </c>
      <c r="D62" t="s">
        <v>105</v>
      </c>
      <c r="E62" t="s">
        <v>105</v>
      </c>
      <c r="G62" t="str">
        <f>"0003"</f>
        <v>0003</v>
      </c>
      <c r="H62" t="str">
        <f>"01551"</f>
        <v>01551</v>
      </c>
      <c r="I62" t="s">
        <v>60</v>
      </c>
      <c r="J62" t="s">
        <v>167</v>
      </c>
      <c r="K62" t="s">
        <v>62</v>
      </c>
      <c r="L62">
        <v>30</v>
      </c>
      <c r="N62" t="str">
        <f t="shared" si="2"/>
        <v>0</v>
      </c>
      <c r="O62">
        <v>30</v>
      </c>
      <c r="P62" t="s">
        <v>63</v>
      </c>
      <c r="Q62" t="s">
        <v>64</v>
      </c>
      <c r="R62" t="s">
        <v>64</v>
      </c>
      <c r="S62" t="s">
        <v>65</v>
      </c>
      <c r="T62" t="s">
        <v>66</v>
      </c>
      <c r="U62" t="s">
        <v>67</v>
      </c>
      <c r="V62" t="s">
        <v>67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68</v>
      </c>
      <c r="AD62" t="b">
        <v>0</v>
      </c>
      <c r="AE62" t="b">
        <v>0</v>
      </c>
      <c r="AF62" t="s">
        <v>69</v>
      </c>
      <c r="AG62" t="s">
        <v>60</v>
      </c>
      <c r="AH62" t="s">
        <v>60</v>
      </c>
      <c r="AI62" t="b">
        <v>1</v>
      </c>
      <c r="AJ62" t="s">
        <v>60</v>
      </c>
      <c r="AK62" t="s">
        <v>60</v>
      </c>
      <c r="AL62" t="s">
        <v>60</v>
      </c>
      <c r="AM62" t="s">
        <v>60</v>
      </c>
      <c r="AN62" t="s">
        <v>166</v>
      </c>
      <c r="AO62" t="s">
        <v>70</v>
      </c>
      <c r="AP62" t="b">
        <v>0</v>
      </c>
      <c r="AQ62" t="b">
        <v>0</v>
      </c>
      <c r="AR62" t="s">
        <v>71</v>
      </c>
      <c r="AS62" t="b">
        <v>0</v>
      </c>
      <c r="AT62" t="s">
        <v>72</v>
      </c>
      <c r="AU62" t="s">
        <v>60</v>
      </c>
      <c r="AX62" t="s">
        <v>60</v>
      </c>
      <c r="AY62" t="s">
        <v>60</v>
      </c>
      <c r="BA62" t="b">
        <v>0</v>
      </c>
      <c r="BB62" t="s">
        <v>60</v>
      </c>
      <c r="BD62" t="s">
        <v>60</v>
      </c>
    </row>
    <row r="63" spans="1:56" x14ac:dyDescent="0.25">
      <c r="A63" t="s">
        <v>161</v>
      </c>
      <c r="B63" t="s">
        <v>168</v>
      </c>
      <c r="C63" t="s">
        <v>169</v>
      </c>
      <c r="D63" t="s">
        <v>105</v>
      </c>
      <c r="E63" t="s">
        <v>105</v>
      </c>
      <c r="G63">
        <v>1003</v>
      </c>
      <c r="H63" t="str">
        <f>"01551"</f>
        <v>01551</v>
      </c>
      <c r="I63" t="s">
        <v>60</v>
      </c>
      <c r="J63" t="s">
        <v>167</v>
      </c>
      <c r="K63" t="s">
        <v>62</v>
      </c>
      <c r="L63">
        <v>30</v>
      </c>
      <c r="N63" t="str">
        <f t="shared" si="2"/>
        <v>0</v>
      </c>
      <c r="O63">
        <v>30</v>
      </c>
      <c r="P63" t="s">
        <v>78</v>
      </c>
      <c r="Q63" t="s">
        <v>64</v>
      </c>
      <c r="R63" t="s">
        <v>64</v>
      </c>
      <c r="S63" t="s">
        <v>65</v>
      </c>
      <c r="T63" t="s">
        <v>66</v>
      </c>
      <c r="U63" t="s">
        <v>67</v>
      </c>
      <c r="V63" t="s">
        <v>67</v>
      </c>
      <c r="X63" t="b">
        <v>1</v>
      </c>
      <c r="Y63" t="b">
        <v>1</v>
      </c>
      <c r="Z63" t="b">
        <v>1</v>
      </c>
      <c r="AA63">
        <v>103</v>
      </c>
      <c r="AB63">
        <v>230</v>
      </c>
      <c r="AC63" t="s">
        <v>68</v>
      </c>
      <c r="AD63" t="b">
        <v>0</v>
      </c>
      <c r="AE63" t="b">
        <v>0</v>
      </c>
      <c r="AF63" t="s">
        <v>69</v>
      </c>
      <c r="AG63" t="s">
        <v>60</v>
      </c>
      <c r="AH63" t="s">
        <v>60</v>
      </c>
      <c r="AI63" t="b">
        <v>1</v>
      </c>
      <c r="AJ63" t="s">
        <v>60</v>
      </c>
      <c r="AK63" t="s">
        <v>60</v>
      </c>
      <c r="AL63" t="s">
        <v>60</v>
      </c>
      <c r="AM63" t="s">
        <v>60</v>
      </c>
      <c r="AN63" t="s">
        <v>60</v>
      </c>
      <c r="AO63" t="s">
        <v>70</v>
      </c>
      <c r="AP63" t="b">
        <v>0</v>
      </c>
      <c r="AQ63" t="b">
        <v>0</v>
      </c>
      <c r="AR63" t="s">
        <v>71</v>
      </c>
      <c r="AS63" t="b">
        <v>0</v>
      </c>
      <c r="AT63" t="s">
        <v>60</v>
      </c>
      <c r="AU63" t="s">
        <v>60</v>
      </c>
      <c r="AX63" t="s">
        <v>60</v>
      </c>
      <c r="AY63" t="s">
        <v>60</v>
      </c>
      <c r="BA63" t="b">
        <v>0</v>
      </c>
      <c r="BB63" t="s">
        <v>60</v>
      </c>
      <c r="BD63" t="s">
        <v>60</v>
      </c>
    </row>
    <row r="64" spans="1:56" x14ac:dyDescent="0.25">
      <c r="A64" t="s">
        <v>161</v>
      </c>
      <c r="B64" t="s">
        <v>170</v>
      </c>
      <c r="C64">
        <v>1001420</v>
      </c>
      <c r="D64" t="s">
        <v>102</v>
      </c>
      <c r="E64" t="s">
        <v>102</v>
      </c>
      <c r="F64" t="s">
        <v>171</v>
      </c>
      <c r="G64">
        <v>1001</v>
      </c>
      <c r="H64" t="str">
        <f>"01268"</f>
        <v>01268</v>
      </c>
      <c r="I64" t="s">
        <v>60</v>
      </c>
      <c r="J64" t="s">
        <v>172</v>
      </c>
      <c r="K64" t="s">
        <v>62</v>
      </c>
      <c r="L64">
        <v>30</v>
      </c>
      <c r="N64" t="str">
        <f t="shared" si="2"/>
        <v>0</v>
      </c>
      <c r="O64">
        <v>30</v>
      </c>
      <c r="P64" t="s">
        <v>96</v>
      </c>
      <c r="Q64" t="s">
        <v>64</v>
      </c>
      <c r="R64" t="s">
        <v>64</v>
      </c>
      <c r="S64" t="s">
        <v>65</v>
      </c>
      <c r="T64" t="s">
        <v>66</v>
      </c>
      <c r="U64" t="s">
        <v>67</v>
      </c>
      <c r="V64" t="s">
        <v>67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68</v>
      </c>
      <c r="AD64" t="b">
        <v>0</v>
      </c>
      <c r="AE64" t="b">
        <v>0</v>
      </c>
      <c r="AF64" t="s">
        <v>69</v>
      </c>
      <c r="AG64" t="s">
        <v>60</v>
      </c>
      <c r="AH64" t="s">
        <v>60</v>
      </c>
      <c r="AI64" t="b">
        <v>1</v>
      </c>
      <c r="AJ64" t="s">
        <v>60</v>
      </c>
      <c r="AK64" t="s">
        <v>60</v>
      </c>
      <c r="AL64" t="s">
        <v>60</v>
      </c>
      <c r="AM64" t="s">
        <v>60</v>
      </c>
      <c r="AN64" t="s">
        <v>60</v>
      </c>
      <c r="AO64" t="s">
        <v>70</v>
      </c>
      <c r="AP64" t="b">
        <v>0</v>
      </c>
      <c r="AQ64" t="b">
        <v>0</v>
      </c>
      <c r="AR64" t="s">
        <v>71</v>
      </c>
      <c r="AS64" t="b">
        <v>0</v>
      </c>
      <c r="AT64" t="s">
        <v>60</v>
      </c>
      <c r="AU64" t="s">
        <v>60</v>
      </c>
      <c r="AX64" t="s">
        <v>60</v>
      </c>
      <c r="AY64" t="s">
        <v>60</v>
      </c>
      <c r="BA64" t="b">
        <v>0</v>
      </c>
      <c r="BB64" t="s">
        <v>60</v>
      </c>
      <c r="BD64" t="s">
        <v>60</v>
      </c>
    </row>
    <row r="65" spans="1:56" x14ac:dyDescent="0.25">
      <c r="A65" t="s">
        <v>161</v>
      </c>
      <c r="B65" t="s">
        <v>173</v>
      </c>
      <c r="C65">
        <v>1001430</v>
      </c>
      <c r="D65" t="s">
        <v>98</v>
      </c>
      <c r="E65" t="s">
        <v>98</v>
      </c>
      <c r="F65" t="s">
        <v>174</v>
      </c>
      <c r="G65">
        <v>1001</v>
      </c>
      <c r="H65" t="s">
        <v>175</v>
      </c>
      <c r="I65" t="s">
        <v>60</v>
      </c>
      <c r="J65" t="s">
        <v>176</v>
      </c>
      <c r="K65" t="s">
        <v>62</v>
      </c>
      <c r="L65">
        <v>30</v>
      </c>
      <c r="N65" t="str">
        <f t="shared" si="2"/>
        <v>0</v>
      </c>
      <c r="O65">
        <v>30</v>
      </c>
      <c r="P65" t="s">
        <v>96</v>
      </c>
      <c r="Q65" t="s">
        <v>64</v>
      </c>
      <c r="R65" t="s">
        <v>64</v>
      </c>
      <c r="S65" t="s">
        <v>65</v>
      </c>
      <c r="T65" t="s">
        <v>66</v>
      </c>
      <c r="U65" t="s">
        <v>67</v>
      </c>
      <c r="V65" t="s">
        <v>67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68</v>
      </c>
      <c r="AD65" t="b">
        <v>0</v>
      </c>
      <c r="AE65" t="b">
        <v>0</v>
      </c>
      <c r="AF65" t="s">
        <v>69</v>
      </c>
      <c r="AG65" t="s">
        <v>60</v>
      </c>
      <c r="AH65" t="s">
        <v>60</v>
      </c>
      <c r="AI65" t="b">
        <v>1</v>
      </c>
      <c r="AJ65" t="s">
        <v>60</v>
      </c>
      <c r="AK65" t="s">
        <v>60</v>
      </c>
      <c r="AL65" t="s">
        <v>60</v>
      </c>
      <c r="AM65" t="s">
        <v>60</v>
      </c>
      <c r="AN65" t="s">
        <v>60</v>
      </c>
      <c r="AO65" t="s">
        <v>70</v>
      </c>
      <c r="AP65" t="b">
        <v>0</v>
      </c>
      <c r="AQ65" t="b">
        <v>0</v>
      </c>
      <c r="AR65" t="s">
        <v>71</v>
      </c>
      <c r="AS65" t="b">
        <v>0</v>
      </c>
      <c r="AT65" t="s">
        <v>60</v>
      </c>
      <c r="AU65" t="s">
        <v>60</v>
      </c>
      <c r="AX65" t="s">
        <v>60</v>
      </c>
      <c r="AY65" t="s">
        <v>60</v>
      </c>
      <c r="BA65" t="b">
        <v>0</v>
      </c>
      <c r="BB65" t="s">
        <v>60</v>
      </c>
      <c r="BD65" t="s">
        <v>60</v>
      </c>
    </row>
    <row r="66" spans="1:56" x14ac:dyDescent="0.25">
      <c r="A66" t="s">
        <v>161</v>
      </c>
      <c r="B66" t="s">
        <v>177</v>
      </c>
      <c r="C66">
        <v>1002320</v>
      </c>
      <c r="D66" t="s">
        <v>102</v>
      </c>
      <c r="E66" t="s">
        <v>102</v>
      </c>
      <c r="G66">
        <v>1001</v>
      </c>
      <c r="H66" t="str">
        <f>"01105"</f>
        <v>01105</v>
      </c>
      <c r="I66" t="s">
        <v>60</v>
      </c>
      <c r="J66" t="s">
        <v>178</v>
      </c>
      <c r="K66" t="s">
        <v>62</v>
      </c>
      <c r="L66">
        <v>27</v>
      </c>
      <c r="N66" t="str">
        <f t="shared" ref="N66:N97" si="3">"0"</f>
        <v>0</v>
      </c>
      <c r="O66">
        <v>27</v>
      </c>
      <c r="P66" t="s">
        <v>96</v>
      </c>
      <c r="Q66" t="s">
        <v>79</v>
      </c>
      <c r="R66" t="s">
        <v>79</v>
      </c>
      <c r="S66" t="s">
        <v>65</v>
      </c>
      <c r="T66" t="s">
        <v>66</v>
      </c>
      <c r="U66" t="s">
        <v>67</v>
      </c>
      <c r="V66" t="s">
        <v>67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68</v>
      </c>
      <c r="AD66" t="b">
        <v>0</v>
      </c>
      <c r="AE66" t="b">
        <v>0</v>
      </c>
      <c r="AF66" t="s">
        <v>69</v>
      </c>
      <c r="AG66" t="s">
        <v>60</v>
      </c>
      <c r="AH66" t="s">
        <v>60</v>
      </c>
      <c r="AI66" t="b">
        <v>1</v>
      </c>
      <c r="AJ66" t="s">
        <v>60</v>
      </c>
      <c r="AK66" t="s">
        <v>60</v>
      </c>
      <c r="AL66" t="s">
        <v>60</v>
      </c>
      <c r="AM66" t="s">
        <v>60</v>
      </c>
      <c r="AN66" t="s">
        <v>60</v>
      </c>
      <c r="AO66" t="s">
        <v>70</v>
      </c>
      <c r="AP66" t="b">
        <v>0</v>
      </c>
      <c r="AQ66" t="b">
        <v>0</v>
      </c>
      <c r="AR66" t="s">
        <v>71</v>
      </c>
      <c r="AS66" t="b">
        <v>0</v>
      </c>
      <c r="AT66" t="s">
        <v>60</v>
      </c>
      <c r="AU66" t="s">
        <v>60</v>
      </c>
      <c r="AX66" t="s">
        <v>60</v>
      </c>
      <c r="AY66" t="s">
        <v>60</v>
      </c>
      <c r="BA66" t="b">
        <v>0</v>
      </c>
      <c r="BB66" t="s">
        <v>60</v>
      </c>
      <c r="BD66" t="s">
        <v>60</v>
      </c>
    </row>
    <row r="67" spans="1:56" x14ac:dyDescent="0.25">
      <c r="A67" t="s">
        <v>179</v>
      </c>
      <c r="B67" t="s">
        <v>180</v>
      </c>
      <c r="C67">
        <v>8405110</v>
      </c>
      <c r="D67" t="s">
        <v>58</v>
      </c>
      <c r="E67" t="s">
        <v>58</v>
      </c>
      <c r="F67" t="s">
        <v>181</v>
      </c>
      <c r="G67">
        <v>1001</v>
      </c>
      <c r="H67" t="str">
        <f>"01654"</f>
        <v>01654</v>
      </c>
      <c r="I67" t="s">
        <v>60</v>
      </c>
      <c r="J67" t="s">
        <v>182</v>
      </c>
      <c r="K67" t="s">
        <v>62</v>
      </c>
      <c r="L67">
        <v>20</v>
      </c>
      <c r="N67" t="str">
        <f t="shared" si="3"/>
        <v>0</v>
      </c>
      <c r="O67">
        <v>20</v>
      </c>
      <c r="P67" t="s">
        <v>96</v>
      </c>
      <c r="Q67" t="s">
        <v>79</v>
      </c>
      <c r="R67" t="s">
        <v>79</v>
      </c>
      <c r="S67" t="s">
        <v>65</v>
      </c>
      <c r="T67" t="s">
        <v>66</v>
      </c>
      <c r="U67" t="s">
        <v>67</v>
      </c>
      <c r="V67" t="s">
        <v>67</v>
      </c>
      <c r="X67" t="b">
        <v>1</v>
      </c>
      <c r="Y67" t="b">
        <v>1</v>
      </c>
      <c r="Z67" t="b">
        <v>1</v>
      </c>
      <c r="AA67">
        <v>300</v>
      </c>
      <c r="AB67">
        <v>230</v>
      </c>
      <c r="AC67" t="s">
        <v>68</v>
      </c>
      <c r="AD67" t="b">
        <v>0</v>
      </c>
      <c r="AE67" t="b">
        <v>0</v>
      </c>
      <c r="AF67" t="s">
        <v>69</v>
      </c>
      <c r="AG67" t="s">
        <v>60</v>
      </c>
      <c r="AH67" t="s">
        <v>60</v>
      </c>
      <c r="AI67" t="b">
        <v>1</v>
      </c>
      <c r="AJ67" t="s">
        <v>60</v>
      </c>
      <c r="AK67" t="s">
        <v>60</v>
      </c>
      <c r="AL67" t="s">
        <v>60</v>
      </c>
      <c r="AM67" t="s">
        <v>60</v>
      </c>
      <c r="AN67" t="s">
        <v>60</v>
      </c>
      <c r="AO67" t="s">
        <v>117</v>
      </c>
      <c r="AP67" t="b">
        <v>0</v>
      </c>
      <c r="AQ67" t="b">
        <v>0</v>
      </c>
      <c r="AR67" t="s">
        <v>71</v>
      </c>
      <c r="AS67" t="b">
        <v>0</v>
      </c>
      <c r="AT67" t="s">
        <v>60</v>
      </c>
      <c r="AU67" t="s">
        <v>60</v>
      </c>
      <c r="AX67" t="s">
        <v>60</v>
      </c>
      <c r="AY67" t="s">
        <v>60</v>
      </c>
      <c r="BA67" t="b">
        <v>0</v>
      </c>
      <c r="BB67" t="s">
        <v>60</v>
      </c>
      <c r="BC67">
        <v>8405100</v>
      </c>
      <c r="BD67" t="s">
        <v>60</v>
      </c>
    </row>
    <row r="68" spans="1:56" x14ac:dyDescent="0.25">
      <c r="A68" t="s">
        <v>179</v>
      </c>
      <c r="B68" t="s">
        <v>183</v>
      </c>
      <c r="C68">
        <v>8500310</v>
      </c>
      <c r="D68" t="s">
        <v>85</v>
      </c>
      <c r="E68" t="s">
        <v>85</v>
      </c>
      <c r="F68" t="s">
        <v>181</v>
      </c>
      <c r="G68">
        <v>1001</v>
      </c>
      <c r="H68" t="str">
        <f>"01654"</f>
        <v>01654</v>
      </c>
      <c r="I68" t="s">
        <v>60</v>
      </c>
      <c r="J68" t="s">
        <v>182</v>
      </c>
      <c r="K68" t="s">
        <v>62</v>
      </c>
      <c r="L68">
        <v>28</v>
      </c>
      <c r="N68" t="str">
        <f t="shared" si="3"/>
        <v>0</v>
      </c>
      <c r="O68">
        <v>28</v>
      </c>
      <c r="P68" t="s">
        <v>78</v>
      </c>
      <c r="Q68" t="s">
        <v>79</v>
      </c>
      <c r="R68" t="s">
        <v>79</v>
      </c>
      <c r="S68" t="s">
        <v>65</v>
      </c>
      <c r="T68" t="s">
        <v>66</v>
      </c>
      <c r="U68" t="s">
        <v>67</v>
      </c>
      <c r="V68" t="s">
        <v>67</v>
      </c>
      <c r="X68" t="b">
        <v>1</v>
      </c>
      <c r="Y68" t="b">
        <v>1</v>
      </c>
      <c r="Z68" t="b">
        <v>1</v>
      </c>
      <c r="AA68">
        <v>300</v>
      </c>
      <c r="AB68">
        <v>230</v>
      </c>
      <c r="AC68" t="s">
        <v>68</v>
      </c>
      <c r="AD68" t="b">
        <v>0</v>
      </c>
      <c r="AE68" t="b">
        <v>0</v>
      </c>
      <c r="AF68" t="s">
        <v>69</v>
      </c>
      <c r="AG68" t="s">
        <v>60</v>
      </c>
      <c r="AH68" t="s">
        <v>60</v>
      </c>
      <c r="AI68" t="b">
        <v>1</v>
      </c>
      <c r="AJ68" t="s">
        <v>60</v>
      </c>
      <c r="AK68" t="s">
        <v>60</v>
      </c>
      <c r="AL68" t="s">
        <v>60</v>
      </c>
      <c r="AM68" t="s">
        <v>60</v>
      </c>
      <c r="AN68" t="s">
        <v>60</v>
      </c>
      <c r="AO68" t="s">
        <v>117</v>
      </c>
      <c r="AP68" t="b">
        <v>0</v>
      </c>
      <c r="AQ68" t="b">
        <v>0</v>
      </c>
      <c r="AR68" t="s">
        <v>71</v>
      </c>
      <c r="AS68" t="b">
        <v>0</v>
      </c>
      <c r="AT68" t="s">
        <v>60</v>
      </c>
      <c r="AU68" t="s">
        <v>60</v>
      </c>
      <c r="AX68" t="s">
        <v>60</v>
      </c>
      <c r="AY68" t="s">
        <v>60</v>
      </c>
      <c r="BA68" t="b">
        <v>0</v>
      </c>
      <c r="BB68" t="s">
        <v>60</v>
      </c>
      <c r="BC68">
        <v>8500310</v>
      </c>
      <c r="BD68" t="s">
        <v>60</v>
      </c>
    </row>
    <row r="69" spans="1:56" x14ac:dyDescent="0.25">
      <c r="A69" t="s">
        <v>179</v>
      </c>
      <c r="B69" t="s">
        <v>183</v>
      </c>
      <c r="C69">
        <v>8500310</v>
      </c>
      <c r="D69" t="s">
        <v>85</v>
      </c>
      <c r="E69" t="s">
        <v>85</v>
      </c>
      <c r="F69" t="s">
        <v>181</v>
      </c>
      <c r="G69">
        <v>1002</v>
      </c>
      <c r="H69" t="str">
        <f>"01654"</f>
        <v>01654</v>
      </c>
      <c r="I69" t="s">
        <v>60</v>
      </c>
      <c r="J69" t="s">
        <v>182</v>
      </c>
      <c r="K69" t="s">
        <v>62</v>
      </c>
      <c r="L69">
        <v>29</v>
      </c>
      <c r="N69" t="str">
        <f t="shared" si="3"/>
        <v>0</v>
      </c>
      <c r="O69">
        <v>29</v>
      </c>
      <c r="P69" t="s">
        <v>63</v>
      </c>
      <c r="Q69" t="s">
        <v>79</v>
      </c>
      <c r="R69" t="s">
        <v>79</v>
      </c>
      <c r="S69" t="s">
        <v>65</v>
      </c>
      <c r="T69" t="s">
        <v>66</v>
      </c>
      <c r="U69" t="s">
        <v>67</v>
      </c>
      <c r="V69" t="s">
        <v>67</v>
      </c>
      <c r="X69" t="b">
        <v>1</v>
      </c>
      <c r="Y69" t="b">
        <v>1</v>
      </c>
      <c r="Z69" t="b">
        <v>1</v>
      </c>
      <c r="AA69">
        <v>300</v>
      </c>
      <c r="AB69">
        <v>230</v>
      </c>
      <c r="AC69" t="s">
        <v>68</v>
      </c>
      <c r="AD69" t="b">
        <v>0</v>
      </c>
      <c r="AE69" t="b">
        <v>0</v>
      </c>
      <c r="AF69" t="s">
        <v>69</v>
      </c>
      <c r="AG69" t="s">
        <v>60</v>
      </c>
      <c r="AH69" t="s">
        <v>60</v>
      </c>
      <c r="AI69" t="b">
        <v>1</v>
      </c>
      <c r="AJ69" t="s">
        <v>60</v>
      </c>
      <c r="AK69" t="s">
        <v>60</v>
      </c>
      <c r="AL69" t="s">
        <v>60</v>
      </c>
      <c r="AM69" t="s">
        <v>60</v>
      </c>
      <c r="AN69" t="s">
        <v>60</v>
      </c>
      <c r="AO69" t="s">
        <v>117</v>
      </c>
      <c r="AP69" t="b">
        <v>0</v>
      </c>
      <c r="AQ69" t="b">
        <v>0</v>
      </c>
      <c r="AR69" t="s">
        <v>71</v>
      </c>
      <c r="AS69" t="b">
        <v>0</v>
      </c>
      <c r="AT69" t="s">
        <v>60</v>
      </c>
      <c r="AU69" t="s">
        <v>60</v>
      </c>
      <c r="AX69" t="s">
        <v>60</v>
      </c>
      <c r="AY69" t="s">
        <v>60</v>
      </c>
      <c r="BA69" t="b">
        <v>0</v>
      </c>
      <c r="BB69" t="s">
        <v>60</v>
      </c>
      <c r="BC69">
        <v>8500310</v>
      </c>
      <c r="BD69" t="s">
        <v>60</v>
      </c>
    </row>
    <row r="70" spans="1:56" x14ac:dyDescent="0.25">
      <c r="A70" t="s">
        <v>179</v>
      </c>
      <c r="B70" t="s">
        <v>184</v>
      </c>
      <c r="C70">
        <v>8500355</v>
      </c>
      <c r="D70" t="s">
        <v>102</v>
      </c>
      <c r="E70" t="s">
        <v>102</v>
      </c>
      <c r="F70" t="s">
        <v>185</v>
      </c>
      <c r="G70">
        <v>1001</v>
      </c>
      <c r="H70" t="str">
        <f t="shared" ref="H70:H76" si="4">"01652"</f>
        <v>01652</v>
      </c>
      <c r="I70" t="s">
        <v>60</v>
      </c>
      <c r="J70" t="s">
        <v>186</v>
      </c>
      <c r="K70" t="s">
        <v>62</v>
      </c>
      <c r="L70">
        <v>30</v>
      </c>
      <c r="N70" t="str">
        <f t="shared" si="3"/>
        <v>0</v>
      </c>
      <c r="O70">
        <v>30</v>
      </c>
      <c r="P70" t="s">
        <v>78</v>
      </c>
      <c r="Q70" t="s">
        <v>79</v>
      </c>
      <c r="R70" t="s">
        <v>79</v>
      </c>
      <c r="S70" t="s">
        <v>65</v>
      </c>
      <c r="T70" t="s">
        <v>66</v>
      </c>
      <c r="U70" t="s">
        <v>67</v>
      </c>
      <c r="V70" t="s">
        <v>67</v>
      </c>
      <c r="X70" t="b">
        <v>1</v>
      </c>
      <c r="Y70" t="b">
        <v>1</v>
      </c>
      <c r="Z70" t="b">
        <v>1</v>
      </c>
      <c r="AA70">
        <v>300</v>
      </c>
      <c r="AB70">
        <v>230</v>
      </c>
      <c r="AC70" t="s">
        <v>68</v>
      </c>
      <c r="AD70" t="b">
        <v>0</v>
      </c>
      <c r="AE70" t="b">
        <v>0</v>
      </c>
      <c r="AF70" t="s">
        <v>69</v>
      </c>
      <c r="AG70" t="s">
        <v>60</v>
      </c>
      <c r="AH70" t="s">
        <v>60</v>
      </c>
      <c r="AI70" t="b">
        <v>1</v>
      </c>
      <c r="AJ70" t="s">
        <v>60</v>
      </c>
      <c r="AK70" t="s">
        <v>60</v>
      </c>
      <c r="AL70" t="s">
        <v>60</v>
      </c>
      <c r="AM70" t="s">
        <v>60</v>
      </c>
      <c r="AN70" t="s">
        <v>60</v>
      </c>
      <c r="AO70" t="s">
        <v>117</v>
      </c>
      <c r="AP70" t="b">
        <v>0</v>
      </c>
      <c r="AQ70" t="b">
        <v>0</v>
      </c>
      <c r="AR70" t="s">
        <v>71</v>
      </c>
      <c r="AS70" t="b">
        <v>0</v>
      </c>
      <c r="AT70" t="s">
        <v>60</v>
      </c>
      <c r="AU70" t="s">
        <v>60</v>
      </c>
      <c r="AX70" t="s">
        <v>60</v>
      </c>
      <c r="AY70" t="s">
        <v>60</v>
      </c>
      <c r="BA70" t="b">
        <v>0</v>
      </c>
      <c r="BB70" t="s">
        <v>60</v>
      </c>
      <c r="BC70">
        <v>8500355</v>
      </c>
      <c r="BD70" t="s">
        <v>60</v>
      </c>
    </row>
    <row r="71" spans="1:56" x14ac:dyDescent="0.25">
      <c r="A71" t="s">
        <v>179</v>
      </c>
      <c r="B71" t="s">
        <v>184</v>
      </c>
      <c r="C71">
        <v>8500355</v>
      </c>
      <c r="D71" t="s">
        <v>85</v>
      </c>
      <c r="E71" t="s">
        <v>85</v>
      </c>
      <c r="F71" t="s">
        <v>185</v>
      </c>
      <c r="G71">
        <v>1002</v>
      </c>
      <c r="H71" t="str">
        <f t="shared" si="4"/>
        <v>01652</v>
      </c>
      <c r="I71" t="s">
        <v>60</v>
      </c>
      <c r="J71" t="s">
        <v>186</v>
      </c>
      <c r="K71" t="s">
        <v>62</v>
      </c>
      <c r="L71">
        <v>30</v>
      </c>
      <c r="N71" t="str">
        <f t="shared" si="3"/>
        <v>0</v>
      </c>
      <c r="O71">
        <v>30</v>
      </c>
      <c r="P71" t="s">
        <v>78</v>
      </c>
      <c r="Q71" t="s">
        <v>79</v>
      </c>
      <c r="R71" t="s">
        <v>79</v>
      </c>
      <c r="S71" t="s">
        <v>65</v>
      </c>
      <c r="T71" t="s">
        <v>66</v>
      </c>
      <c r="U71" t="s">
        <v>67</v>
      </c>
      <c r="V71" t="s">
        <v>67</v>
      </c>
      <c r="X71" t="b">
        <v>1</v>
      </c>
      <c r="Y71" t="b">
        <v>1</v>
      </c>
      <c r="Z71" t="b">
        <v>1</v>
      </c>
      <c r="AA71">
        <v>300</v>
      </c>
      <c r="AB71">
        <v>230</v>
      </c>
      <c r="AC71" t="s">
        <v>68</v>
      </c>
      <c r="AD71" t="b">
        <v>0</v>
      </c>
      <c r="AE71" t="b">
        <v>0</v>
      </c>
      <c r="AF71" t="s">
        <v>69</v>
      </c>
      <c r="AG71" t="s">
        <v>60</v>
      </c>
      <c r="AH71" t="s">
        <v>60</v>
      </c>
      <c r="AI71" t="b">
        <v>1</v>
      </c>
      <c r="AJ71" t="s">
        <v>60</v>
      </c>
      <c r="AK71" t="s">
        <v>60</v>
      </c>
      <c r="AL71" t="s">
        <v>60</v>
      </c>
      <c r="AM71" t="s">
        <v>60</v>
      </c>
      <c r="AN71" t="s">
        <v>60</v>
      </c>
      <c r="AO71" t="s">
        <v>117</v>
      </c>
      <c r="AP71" t="b">
        <v>0</v>
      </c>
      <c r="AQ71" t="b">
        <v>0</v>
      </c>
      <c r="AR71" t="s">
        <v>71</v>
      </c>
      <c r="AS71" t="b">
        <v>0</v>
      </c>
      <c r="AT71" t="s">
        <v>60</v>
      </c>
      <c r="AU71" t="s">
        <v>60</v>
      </c>
      <c r="AX71" t="s">
        <v>60</v>
      </c>
      <c r="AY71" t="s">
        <v>60</v>
      </c>
      <c r="BA71" t="b">
        <v>0</v>
      </c>
      <c r="BB71" t="s">
        <v>60</v>
      </c>
      <c r="BC71">
        <v>8500355</v>
      </c>
      <c r="BD71" t="s">
        <v>60</v>
      </c>
    </row>
    <row r="72" spans="1:56" x14ac:dyDescent="0.25">
      <c r="A72" t="s">
        <v>179</v>
      </c>
      <c r="B72" t="s">
        <v>184</v>
      </c>
      <c r="C72">
        <v>8500355</v>
      </c>
      <c r="D72" t="s">
        <v>58</v>
      </c>
      <c r="E72" t="s">
        <v>58</v>
      </c>
      <c r="F72" t="s">
        <v>185</v>
      </c>
      <c r="G72">
        <v>1004</v>
      </c>
      <c r="H72" t="str">
        <f t="shared" si="4"/>
        <v>01652</v>
      </c>
      <c r="I72" t="s">
        <v>60</v>
      </c>
      <c r="J72" t="s">
        <v>186</v>
      </c>
      <c r="K72" t="s">
        <v>62</v>
      </c>
      <c r="L72">
        <v>30</v>
      </c>
      <c r="N72" t="str">
        <f t="shared" si="3"/>
        <v>0</v>
      </c>
      <c r="O72">
        <v>30</v>
      </c>
      <c r="P72" t="s">
        <v>78</v>
      </c>
      <c r="Q72" t="s">
        <v>79</v>
      </c>
      <c r="R72" t="s">
        <v>79</v>
      </c>
      <c r="S72" t="s">
        <v>65</v>
      </c>
      <c r="T72" t="s">
        <v>66</v>
      </c>
      <c r="U72" t="s">
        <v>67</v>
      </c>
      <c r="V72" t="s">
        <v>67</v>
      </c>
      <c r="X72" t="b">
        <v>1</v>
      </c>
      <c r="Y72" t="b">
        <v>1</v>
      </c>
      <c r="Z72" t="b">
        <v>1</v>
      </c>
      <c r="AA72">
        <v>300</v>
      </c>
      <c r="AB72">
        <v>230</v>
      </c>
      <c r="AC72" t="s">
        <v>68</v>
      </c>
      <c r="AD72" t="b">
        <v>0</v>
      </c>
      <c r="AE72" t="b">
        <v>0</v>
      </c>
      <c r="AF72" t="s">
        <v>69</v>
      </c>
      <c r="AG72" t="s">
        <v>60</v>
      </c>
      <c r="AH72" t="s">
        <v>60</v>
      </c>
      <c r="AI72" t="b">
        <v>1</v>
      </c>
      <c r="AJ72" t="s">
        <v>60</v>
      </c>
      <c r="AK72" t="s">
        <v>60</v>
      </c>
      <c r="AL72" t="s">
        <v>60</v>
      </c>
      <c r="AM72" t="s">
        <v>60</v>
      </c>
      <c r="AN72" t="s">
        <v>60</v>
      </c>
      <c r="AO72" t="s">
        <v>117</v>
      </c>
      <c r="AP72" t="b">
        <v>0</v>
      </c>
      <c r="AQ72" t="b">
        <v>0</v>
      </c>
      <c r="AR72" t="s">
        <v>71</v>
      </c>
      <c r="AS72" t="b">
        <v>0</v>
      </c>
      <c r="AT72" t="s">
        <v>60</v>
      </c>
      <c r="AU72" t="s">
        <v>60</v>
      </c>
      <c r="AX72" t="s">
        <v>60</v>
      </c>
      <c r="AY72" t="s">
        <v>60</v>
      </c>
      <c r="BA72" t="b">
        <v>0</v>
      </c>
      <c r="BB72" t="s">
        <v>60</v>
      </c>
      <c r="BC72">
        <v>8500355</v>
      </c>
      <c r="BD72" t="s">
        <v>60</v>
      </c>
    </row>
    <row r="73" spans="1:56" x14ac:dyDescent="0.25">
      <c r="A73" t="s">
        <v>179</v>
      </c>
      <c r="B73" t="s">
        <v>184</v>
      </c>
      <c r="C73">
        <v>8500355</v>
      </c>
      <c r="D73" t="s">
        <v>98</v>
      </c>
      <c r="E73" t="s">
        <v>98</v>
      </c>
      <c r="F73" t="s">
        <v>185</v>
      </c>
      <c r="G73">
        <v>1005</v>
      </c>
      <c r="H73" t="str">
        <f t="shared" si="4"/>
        <v>01652</v>
      </c>
      <c r="I73" t="s">
        <v>60</v>
      </c>
      <c r="J73" t="s">
        <v>186</v>
      </c>
      <c r="K73" t="s">
        <v>62</v>
      </c>
      <c r="L73">
        <v>30</v>
      </c>
      <c r="N73" t="str">
        <f t="shared" si="3"/>
        <v>0</v>
      </c>
      <c r="O73">
        <v>30</v>
      </c>
      <c r="P73" t="s">
        <v>78</v>
      </c>
      <c r="Q73" t="s">
        <v>79</v>
      </c>
      <c r="R73" t="s">
        <v>79</v>
      </c>
      <c r="S73" t="s">
        <v>65</v>
      </c>
      <c r="T73" t="s">
        <v>66</v>
      </c>
      <c r="U73" t="s">
        <v>67</v>
      </c>
      <c r="V73" t="s">
        <v>67</v>
      </c>
      <c r="X73" t="b">
        <v>1</v>
      </c>
      <c r="Y73" t="b">
        <v>1</v>
      </c>
      <c r="Z73" t="b">
        <v>1</v>
      </c>
      <c r="AA73">
        <v>300</v>
      </c>
      <c r="AB73">
        <v>230</v>
      </c>
      <c r="AC73" t="s">
        <v>68</v>
      </c>
      <c r="AD73" t="b">
        <v>0</v>
      </c>
      <c r="AE73" t="b">
        <v>0</v>
      </c>
      <c r="AF73" t="s">
        <v>69</v>
      </c>
      <c r="AG73" t="s">
        <v>60</v>
      </c>
      <c r="AH73" t="s">
        <v>60</v>
      </c>
      <c r="AI73" t="b">
        <v>1</v>
      </c>
      <c r="AJ73" t="s">
        <v>60</v>
      </c>
      <c r="AK73" t="s">
        <v>60</v>
      </c>
      <c r="AL73" t="s">
        <v>60</v>
      </c>
      <c r="AM73" t="s">
        <v>60</v>
      </c>
      <c r="AN73" t="s">
        <v>60</v>
      </c>
      <c r="AO73" t="s">
        <v>117</v>
      </c>
      <c r="AP73" t="b">
        <v>0</v>
      </c>
      <c r="AQ73" t="b">
        <v>0</v>
      </c>
      <c r="AR73" t="s">
        <v>71</v>
      </c>
      <c r="AS73" t="b">
        <v>0</v>
      </c>
      <c r="AT73" t="s">
        <v>60</v>
      </c>
      <c r="AU73" t="s">
        <v>60</v>
      </c>
      <c r="AX73" t="s">
        <v>60</v>
      </c>
      <c r="AY73" t="s">
        <v>60</v>
      </c>
      <c r="BA73" t="b">
        <v>0</v>
      </c>
      <c r="BB73" t="s">
        <v>60</v>
      </c>
      <c r="BC73">
        <v>8500355</v>
      </c>
      <c r="BD73" t="s">
        <v>60</v>
      </c>
    </row>
    <row r="74" spans="1:56" x14ac:dyDescent="0.25">
      <c r="A74" t="s">
        <v>179</v>
      </c>
      <c r="B74" t="s">
        <v>184</v>
      </c>
      <c r="C74">
        <v>8500355</v>
      </c>
      <c r="D74" t="s">
        <v>105</v>
      </c>
      <c r="E74" t="s">
        <v>105</v>
      </c>
      <c r="F74" t="s">
        <v>185</v>
      </c>
      <c r="G74">
        <v>1006</v>
      </c>
      <c r="H74" t="str">
        <f t="shared" si="4"/>
        <v>01652</v>
      </c>
      <c r="I74" t="s">
        <v>60</v>
      </c>
      <c r="J74" t="s">
        <v>186</v>
      </c>
      <c r="K74" t="s">
        <v>62</v>
      </c>
      <c r="L74">
        <v>30</v>
      </c>
      <c r="N74" t="str">
        <f t="shared" si="3"/>
        <v>0</v>
      </c>
      <c r="O74">
        <v>30</v>
      </c>
      <c r="P74" t="s">
        <v>78</v>
      </c>
      <c r="Q74" t="s">
        <v>79</v>
      </c>
      <c r="R74" t="s">
        <v>79</v>
      </c>
      <c r="S74" t="s">
        <v>65</v>
      </c>
      <c r="T74" t="s">
        <v>66</v>
      </c>
      <c r="U74" t="s">
        <v>67</v>
      </c>
      <c r="V74" t="s">
        <v>67</v>
      </c>
      <c r="X74" t="b">
        <v>1</v>
      </c>
      <c r="Y74" t="b">
        <v>1</v>
      </c>
      <c r="Z74" t="b">
        <v>1</v>
      </c>
      <c r="AA74">
        <v>300</v>
      </c>
      <c r="AB74">
        <v>230</v>
      </c>
      <c r="AC74" t="s">
        <v>68</v>
      </c>
      <c r="AD74" t="b">
        <v>0</v>
      </c>
      <c r="AE74" t="b">
        <v>0</v>
      </c>
      <c r="AF74" t="s">
        <v>69</v>
      </c>
      <c r="AG74" t="s">
        <v>60</v>
      </c>
      <c r="AH74" t="s">
        <v>60</v>
      </c>
      <c r="AI74" t="b">
        <v>1</v>
      </c>
      <c r="AJ74" t="s">
        <v>60</v>
      </c>
      <c r="AK74" t="s">
        <v>60</v>
      </c>
      <c r="AL74" t="s">
        <v>60</v>
      </c>
      <c r="AM74" t="s">
        <v>60</v>
      </c>
      <c r="AN74" t="s">
        <v>60</v>
      </c>
      <c r="AO74" t="s">
        <v>117</v>
      </c>
      <c r="AP74" t="b">
        <v>0</v>
      </c>
      <c r="AQ74" t="b">
        <v>0</v>
      </c>
      <c r="AR74" t="s">
        <v>71</v>
      </c>
      <c r="AS74" t="b">
        <v>0</v>
      </c>
      <c r="AT74" t="s">
        <v>60</v>
      </c>
      <c r="AU74" t="s">
        <v>60</v>
      </c>
      <c r="AX74" t="s">
        <v>60</v>
      </c>
      <c r="AY74" t="s">
        <v>60</v>
      </c>
      <c r="BA74" t="b">
        <v>0</v>
      </c>
      <c r="BB74" t="s">
        <v>60</v>
      </c>
      <c r="BC74">
        <v>8500355</v>
      </c>
      <c r="BD74" t="s">
        <v>60</v>
      </c>
    </row>
    <row r="75" spans="1:56" x14ac:dyDescent="0.25">
      <c r="A75" t="s">
        <v>179</v>
      </c>
      <c r="B75" t="s">
        <v>187</v>
      </c>
      <c r="C75">
        <v>8500390</v>
      </c>
      <c r="D75" t="s">
        <v>98</v>
      </c>
      <c r="E75" t="s">
        <v>98</v>
      </c>
      <c r="F75" t="s">
        <v>185</v>
      </c>
      <c r="G75">
        <v>1002</v>
      </c>
      <c r="H75" t="str">
        <f t="shared" si="4"/>
        <v>01652</v>
      </c>
      <c r="I75" t="s">
        <v>60</v>
      </c>
      <c r="J75" t="s">
        <v>186</v>
      </c>
      <c r="K75" t="s">
        <v>62</v>
      </c>
      <c r="L75">
        <v>28</v>
      </c>
      <c r="N75" t="str">
        <f t="shared" si="3"/>
        <v>0</v>
      </c>
      <c r="O75">
        <v>28</v>
      </c>
      <c r="P75" t="s">
        <v>63</v>
      </c>
      <c r="Q75" t="s">
        <v>79</v>
      </c>
      <c r="R75" t="s">
        <v>79</v>
      </c>
      <c r="S75" t="s">
        <v>65</v>
      </c>
      <c r="T75" t="s">
        <v>66</v>
      </c>
      <c r="U75" t="s">
        <v>67</v>
      </c>
      <c r="V75" t="s">
        <v>67</v>
      </c>
      <c r="X75" t="b">
        <v>1</v>
      </c>
      <c r="Y75" t="b">
        <v>1</v>
      </c>
      <c r="Z75" t="b">
        <v>1</v>
      </c>
      <c r="AA75">
        <v>300</v>
      </c>
      <c r="AB75">
        <v>230</v>
      </c>
      <c r="AC75" t="s">
        <v>68</v>
      </c>
      <c r="AD75" t="b">
        <v>0</v>
      </c>
      <c r="AE75" t="b">
        <v>0</v>
      </c>
      <c r="AF75" t="s">
        <v>69</v>
      </c>
      <c r="AG75" t="s">
        <v>60</v>
      </c>
      <c r="AH75" t="s">
        <v>60</v>
      </c>
      <c r="AI75" t="b">
        <v>1</v>
      </c>
      <c r="AJ75" t="s">
        <v>60</v>
      </c>
      <c r="AK75" t="s">
        <v>60</v>
      </c>
      <c r="AL75" t="s">
        <v>60</v>
      </c>
      <c r="AM75" t="s">
        <v>60</v>
      </c>
      <c r="AN75" t="s">
        <v>60</v>
      </c>
      <c r="AO75" t="s">
        <v>117</v>
      </c>
      <c r="AP75" t="b">
        <v>0</v>
      </c>
      <c r="AQ75" t="b">
        <v>0</v>
      </c>
      <c r="AR75" t="s">
        <v>71</v>
      </c>
      <c r="AS75" t="b">
        <v>0</v>
      </c>
      <c r="AT75" t="s">
        <v>60</v>
      </c>
      <c r="AU75" t="s">
        <v>60</v>
      </c>
      <c r="AX75" t="s">
        <v>60</v>
      </c>
      <c r="AY75" t="s">
        <v>60</v>
      </c>
      <c r="BA75" t="b">
        <v>0</v>
      </c>
      <c r="BB75" t="s">
        <v>60</v>
      </c>
      <c r="BC75">
        <v>8500390</v>
      </c>
      <c r="BD75" t="s">
        <v>60</v>
      </c>
    </row>
    <row r="76" spans="1:56" x14ac:dyDescent="0.25">
      <c r="A76" t="s">
        <v>179</v>
      </c>
      <c r="B76" t="s">
        <v>187</v>
      </c>
      <c r="C76">
        <v>8500390</v>
      </c>
      <c r="D76" t="s">
        <v>58</v>
      </c>
      <c r="E76" t="s">
        <v>58</v>
      </c>
      <c r="F76" t="s">
        <v>185</v>
      </c>
      <c r="G76">
        <v>1003</v>
      </c>
      <c r="H76" t="str">
        <f t="shared" si="4"/>
        <v>01652</v>
      </c>
      <c r="I76" t="s">
        <v>60</v>
      </c>
      <c r="J76" t="s">
        <v>186</v>
      </c>
      <c r="K76" t="s">
        <v>62</v>
      </c>
      <c r="L76">
        <v>28</v>
      </c>
      <c r="N76" t="str">
        <f t="shared" si="3"/>
        <v>0</v>
      </c>
      <c r="O76">
        <v>28</v>
      </c>
      <c r="P76" t="s">
        <v>63</v>
      </c>
      <c r="Q76" t="s">
        <v>79</v>
      </c>
      <c r="R76" t="s">
        <v>79</v>
      </c>
      <c r="S76" t="s">
        <v>65</v>
      </c>
      <c r="T76" t="s">
        <v>66</v>
      </c>
      <c r="U76" t="s">
        <v>67</v>
      </c>
      <c r="V76" t="s">
        <v>67</v>
      </c>
      <c r="X76" t="b">
        <v>1</v>
      </c>
      <c r="Y76" t="b">
        <v>1</v>
      </c>
      <c r="Z76" t="b">
        <v>1</v>
      </c>
      <c r="AA76">
        <v>300</v>
      </c>
      <c r="AB76">
        <v>230</v>
      </c>
      <c r="AC76" t="s">
        <v>68</v>
      </c>
      <c r="AD76" t="b">
        <v>0</v>
      </c>
      <c r="AE76" t="b">
        <v>0</v>
      </c>
      <c r="AF76" t="s">
        <v>69</v>
      </c>
      <c r="AG76" t="s">
        <v>60</v>
      </c>
      <c r="AH76" t="s">
        <v>60</v>
      </c>
      <c r="AI76" t="b">
        <v>1</v>
      </c>
      <c r="AJ76" t="s">
        <v>60</v>
      </c>
      <c r="AK76" t="s">
        <v>60</v>
      </c>
      <c r="AL76" t="s">
        <v>60</v>
      </c>
      <c r="AM76" t="s">
        <v>60</v>
      </c>
      <c r="AN76" t="s">
        <v>60</v>
      </c>
      <c r="AO76" t="s">
        <v>117</v>
      </c>
      <c r="AP76" t="b">
        <v>0</v>
      </c>
      <c r="AQ76" t="b">
        <v>0</v>
      </c>
      <c r="AR76" t="s">
        <v>71</v>
      </c>
      <c r="AS76" t="b">
        <v>0</v>
      </c>
      <c r="AT76" t="s">
        <v>60</v>
      </c>
      <c r="AU76" t="s">
        <v>60</v>
      </c>
      <c r="AX76" t="s">
        <v>60</v>
      </c>
      <c r="AY76" t="s">
        <v>60</v>
      </c>
      <c r="BA76" t="b">
        <v>0</v>
      </c>
      <c r="BB76" t="s">
        <v>60</v>
      </c>
      <c r="BC76">
        <v>8500390</v>
      </c>
      <c r="BD76" t="s">
        <v>60</v>
      </c>
    </row>
    <row r="77" spans="1:56" x14ac:dyDescent="0.25">
      <c r="A77" t="s">
        <v>188</v>
      </c>
      <c r="B77" t="s">
        <v>189</v>
      </c>
      <c r="C77">
        <v>1302320</v>
      </c>
      <c r="D77" t="s">
        <v>73</v>
      </c>
      <c r="E77" t="s">
        <v>73</v>
      </c>
      <c r="F77" t="s">
        <v>190</v>
      </c>
      <c r="G77">
        <v>1001</v>
      </c>
      <c r="H77" t="str">
        <f>"01901"</f>
        <v>01901</v>
      </c>
      <c r="I77" t="s">
        <v>60</v>
      </c>
      <c r="J77" t="s">
        <v>191</v>
      </c>
      <c r="K77" t="s">
        <v>62</v>
      </c>
      <c r="L77">
        <v>30</v>
      </c>
      <c r="N77" t="str">
        <f t="shared" si="3"/>
        <v>0</v>
      </c>
      <c r="O77">
        <v>30</v>
      </c>
      <c r="P77" t="s">
        <v>96</v>
      </c>
      <c r="Q77" t="s">
        <v>79</v>
      </c>
      <c r="R77" t="s">
        <v>79</v>
      </c>
      <c r="S77" t="s">
        <v>65</v>
      </c>
      <c r="T77" t="s">
        <v>66</v>
      </c>
      <c r="U77" t="s">
        <v>67</v>
      </c>
      <c r="V77" t="s">
        <v>67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68</v>
      </c>
      <c r="AD77" t="b">
        <v>0</v>
      </c>
      <c r="AE77" t="b">
        <v>0</v>
      </c>
      <c r="AF77" t="s">
        <v>69</v>
      </c>
      <c r="AG77" t="s">
        <v>60</v>
      </c>
      <c r="AH77" t="s">
        <v>60</v>
      </c>
      <c r="AI77" t="b">
        <v>1</v>
      </c>
      <c r="AJ77" t="s">
        <v>60</v>
      </c>
      <c r="AK77" t="s">
        <v>60</v>
      </c>
      <c r="AL77" t="s">
        <v>60</v>
      </c>
      <c r="AM77" t="s">
        <v>60</v>
      </c>
      <c r="AN77" t="s">
        <v>60</v>
      </c>
      <c r="AO77" t="s">
        <v>70</v>
      </c>
      <c r="AP77" t="b">
        <v>0</v>
      </c>
      <c r="AQ77" t="b">
        <v>0</v>
      </c>
      <c r="AR77" t="s">
        <v>71</v>
      </c>
      <c r="AS77" t="b">
        <v>0</v>
      </c>
      <c r="AT77" t="s">
        <v>60</v>
      </c>
      <c r="AU77" t="s">
        <v>60</v>
      </c>
      <c r="AX77" t="s">
        <v>60</v>
      </c>
      <c r="AY77" t="s">
        <v>60</v>
      </c>
      <c r="BA77" t="b">
        <v>0</v>
      </c>
      <c r="BB77" t="s">
        <v>60</v>
      </c>
      <c r="BD77" t="s">
        <v>60</v>
      </c>
    </row>
    <row r="78" spans="1:56" x14ac:dyDescent="0.25">
      <c r="A78" t="s">
        <v>188</v>
      </c>
      <c r="B78" t="s">
        <v>192</v>
      </c>
      <c r="C78">
        <v>1302330</v>
      </c>
      <c r="D78" t="s">
        <v>73</v>
      </c>
      <c r="E78" t="s">
        <v>73</v>
      </c>
      <c r="F78" t="s">
        <v>190</v>
      </c>
      <c r="G78">
        <v>1001</v>
      </c>
      <c r="H78" t="str">
        <f>"01901"</f>
        <v>01901</v>
      </c>
      <c r="I78" t="s">
        <v>60</v>
      </c>
      <c r="J78" t="s">
        <v>191</v>
      </c>
      <c r="K78" t="s">
        <v>62</v>
      </c>
      <c r="L78">
        <v>30</v>
      </c>
      <c r="N78" t="str">
        <f t="shared" si="3"/>
        <v>0</v>
      </c>
      <c r="O78">
        <v>30</v>
      </c>
      <c r="P78" t="s">
        <v>96</v>
      </c>
      <c r="Q78" t="s">
        <v>79</v>
      </c>
      <c r="R78" t="s">
        <v>79</v>
      </c>
      <c r="S78" t="s">
        <v>65</v>
      </c>
      <c r="T78" t="s">
        <v>66</v>
      </c>
      <c r="U78" t="s">
        <v>67</v>
      </c>
      <c r="V78" t="s">
        <v>67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68</v>
      </c>
      <c r="AD78" t="b">
        <v>0</v>
      </c>
      <c r="AE78" t="b">
        <v>0</v>
      </c>
      <c r="AF78" t="s">
        <v>69</v>
      </c>
      <c r="AG78" t="s">
        <v>60</v>
      </c>
      <c r="AH78" t="s">
        <v>60</v>
      </c>
      <c r="AI78" t="b">
        <v>1</v>
      </c>
      <c r="AJ78" t="s">
        <v>60</v>
      </c>
      <c r="AK78" t="s">
        <v>60</v>
      </c>
      <c r="AL78" t="s">
        <v>60</v>
      </c>
      <c r="AM78" t="s">
        <v>60</v>
      </c>
      <c r="AN78" t="s">
        <v>60</v>
      </c>
      <c r="AO78" t="s">
        <v>70</v>
      </c>
      <c r="AP78" t="b">
        <v>0</v>
      </c>
      <c r="AQ78" t="b">
        <v>0</v>
      </c>
      <c r="AR78" t="s">
        <v>71</v>
      </c>
      <c r="AS78" t="b">
        <v>0</v>
      </c>
      <c r="AT78" t="s">
        <v>60</v>
      </c>
      <c r="AU78" t="s">
        <v>60</v>
      </c>
      <c r="AX78" t="s">
        <v>60</v>
      </c>
      <c r="AY78" t="s">
        <v>60</v>
      </c>
      <c r="BA78" t="b">
        <v>0</v>
      </c>
      <c r="BB78" t="s">
        <v>60</v>
      </c>
      <c r="BD78" t="s">
        <v>60</v>
      </c>
    </row>
    <row r="79" spans="1:56" x14ac:dyDescent="0.25">
      <c r="A79" t="s">
        <v>188</v>
      </c>
      <c r="B79" t="s">
        <v>193</v>
      </c>
      <c r="C79">
        <v>1302340</v>
      </c>
      <c r="D79" t="s">
        <v>73</v>
      </c>
      <c r="E79" t="s">
        <v>73</v>
      </c>
      <c r="F79" t="s">
        <v>190</v>
      </c>
      <c r="G79">
        <v>1001</v>
      </c>
      <c r="H79" t="str">
        <f>"01901"</f>
        <v>01901</v>
      </c>
      <c r="I79" t="s">
        <v>60</v>
      </c>
      <c r="J79" t="s">
        <v>191</v>
      </c>
      <c r="K79" t="s">
        <v>62</v>
      </c>
      <c r="L79">
        <v>30</v>
      </c>
      <c r="N79" t="str">
        <f t="shared" si="3"/>
        <v>0</v>
      </c>
      <c r="O79">
        <v>30</v>
      </c>
      <c r="P79" t="s">
        <v>96</v>
      </c>
      <c r="Q79" t="s">
        <v>64</v>
      </c>
      <c r="R79" t="s">
        <v>64</v>
      </c>
      <c r="S79" t="s">
        <v>65</v>
      </c>
      <c r="T79" t="s">
        <v>66</v>
      </c>
      <c r="U79" t="s">
        <v>67</v>
      </c>
      <c r="V79" t="s">
        <v>67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68</v>
      </c>
      <c r="AD79" t="b">
        <v>0</v>
      </c>
      <c r="AE79" t="b">
        <v>0</v>
      </c>
      <c r="AF79" t="s">
        <v>69</v>
      </c>
      <c r="AG79" t="s">
        <v>60</v>
      </c>
      <c r="AH79" t="s">
        <v>60</v>
      </c>
      <c r="AI79" t="b">
        <v>1</v>
      </c>
      <c r="AJ79" t="s">
        <v>92</v>
      </c>
      <c r="AK79" t="s">
        <v>60</v>
      </c>
      <c r="AL79" t="s">
        <v>60</v>
      </c>
      <c r="AM79" t="s">
        <v>60</v>
      </c>
      <c r="AN79" t="s">
        <v>60</v>
      </c>
      <c r="AO79" t="s">
        <v>70</v>
      </c>
      <c r="AP79" t="b">
        <v>0</v>
      </c>
      <c r="AQ79" t="b">
        <v>0</v>
      </c>
      <c r="AR79" t="s">
        <v>71</v>
      </c>
      <c r="AS79" t="b">
        <v>0</v>
      </c>
      <c r="AT79" t="s">
        <v>60</v>
      </c>
      <c r="AU79" t="s">
        <v>60</v>
      </c>
      <c r="AX79" t="s">
        <v>60</v>
      </c>
      <c r="AY79" t="s">
        <v>60</v>
      </c>
      <c r="BA79" t="b">
        <v>0</v>
      </c>
      <c r="BB79" t="s">
        <v>60</v>
      </c>
      <c r="BD79" t="s">
        <v>60</v>
      </c>
    </row>
    <row r="80" spans="1:56" x14ac:dyDescent="0.25">
      <c r="A80" t="s">
        <v>188</v>
      </c>
      <c r="B80" t="s">
        <v>194</v>
      </c>
      <c r="C80">
        <v>1303300</v>
      </c>
      <c r="D80" t="s">
        <v>102</v>
      </c>
      <c r="E80" t="s">
        <v>102</v>
      </c>
      <c r="F80" t="s">
        <v>195</v>
      </c>
      <c r="G80">
        <v>1001</v>
      </c>
      <c r="H80" t="str">
        <f>"01902"</f>
        <v>01902</v>
      </c>
      <c r="I80" t="s">
        <v>60</v>
      </c>
      <c r="J80" t="s">
        <v>196</v>
      </c>
      <c r="K80" t="s">
        <v>62</v>
      </c>
      <c r="L80">
        <v>30</v>
      </c>
      <c r="N80" t="str">
        <f t="shared" si="3"/>
        <v>0</v>
      </c>
      <c r="O80">
        <v>30</v>
      </c>
      <c r="P80" t="s">
        <v>96</v>
      </c>
      <c r="Q80" t="s">
        <v>79</v>
      </c>
      <c r="R80" t="s">
        <v>79</v>
      </c>
      <c r="S80" t="s">
        <v>65</v>
      </c>
      <c r="T80" t="s">
        <v>66</v>
      </c>
      <c r="U80" t="s">
        <v>67</v>
      </c>
      <c r="V80" t="s">
        <v>67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68</v>
      </c>
      <c r="AD80" t="b">
        <v>0</v>
      </c>
      <c r="AE80" t="b">
        <v>0</v>
      </c>
      <c r="AF80" t="s">
        <v>69</v>
      </c>
      <c r="AG80" t="s">
        <v>60</v>
      </c>
      <c r="AH80" t="s">
        <v>60</v>
      </c>
      <c r="AI80" t="b">
        <v>1</v>
      </c>
      <c r="AJ80" t="s">
        <v>60</v>
      </c>
      <c r="AK80" t="s">
        <v>60</v>
      </c>
      <c r="AL80" t="s">
        <v>60</v>
      </c>
      <c r="AM80" t="s">
        <v>60</v>
      </c>
      <c r="AN80" t="s">
        <v>60</v>
      </c>
      <c r="AO80" t="s">
        <v>70</v>
      </c>
      <c r="AP80" t="b">
        <v>0</v>
      </c>
      <c r="AQ80" t="b">
        <v>0</v>
      </c>
      <c r="AR80" t="s">
        <v>71</v>
      </c>
      <c r="AS80" t="b">
        <v>0</v>
      </c>
      <c r="AT80" t="s">
        <v>60</v>
      </c>
      <c r="AU80" t="s">
        <v>60</v>
      </c>
      <c r="AX80" t="s">
        <v>60</v>
      </c>
      <c r="AY80" t="s">
        <v>60</v>
      </c>
      <c r="BA80" t="b">
        <v>0</v>
      </c>
      <c r="BB80" t="s">
        <v>60</v>
      </c>
      <c r="BD80" t="s">
        <v>60</v>
      </c>
    </row>
    <row r="81" spans="1:56" x14ac:dyDescent="0.25">
      <c r="A81" t="s">
        <v>188</v>
      </c>
      <c r="B81" t="s">
        <v>197</v>
      </c>
      <c r="C81">
        <v>1303310</v>
      </c>
      <c r="D81" t="s">
        <v>85</v>
      </c>
      <c r="E81" t="s">
        <v>85</v>
      </c>
      <c r="F81" t="s">
        <v>195</v>
      </c>
      <c r="G81">
        <v>1001</v>
      </c>
      <c r="H81" t="str">
        <f>"01902"</f>
        <v>01902</v>
      </c>
      <c r="I81" t="s">
        <v>60</v>
      </c>
      <c r="J81" t="s">
        <v>196</v>
      </c>
      <c r="K81" t="s">
        <v>62</v>
      </c>
      <c r="L81">
        <v>30</v>
      </c>
      <c r="N81" t="str">
        <f t="shared" si="3"/>
        <v>0</v>
      </c>
      <c r="O81">
        <v>30</v>
      </c>
      <c r="P81" t="s">
        <v>96</v>
      </c>
      <c r="Q81" t="s">
        <v>79</v>
      </c>
      <c r="R81" t="s">
        <v>79</v>
      </c>
      <c r="S81" t="s">
        <v>65</v>
      </c>
      <c r="T81" t="s">
        <v>66</v>
      </c>
      <c r="U81" t="s">
        <v>67</v>
      </c>
      <c r="V81" t="s">
        <v>67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68</v>
      </c>
      <c r="AD81" t="b">
        <v>0</v>
      </c>
      <c r="AE81" t="b">
        <v>0</v>
      </c>
      <c r="AF81" t="s">
        <v>69</v>
      </c>
      <c r="AG81" t="s">
        <v>60</v>
      </c>
      <c r="AH81" t="s">
        <v>60</v>
      </c>
      <c r="AI81" t="b">
        <v>1</v>
      </c>
      <c r="AJ81" t="s">
        <v>60</v>
      </c>
      <c r="AK81" t="s">
        <v>60</v>
      </c>
      <c r="AL81" t="s">
        <v>60</v>
      </c>
      <c r="AM81" t="s">
        <v>60</v>
      </c>
      <c r="AN81" t="s">
        <v>60</v>
      </c>
      <c r="AO81" t="s">
        <v>70</v>
      </c>
      <c r="AP81" t="b">
        <v>0</v>
      </c>
      <c r="AQ81" t="b">
        <v>0</v>
      </c>
      <c r="AR81" t="s">
        <v>71</v>
      </c>
      <c r="AS81" t="b">
        <v>0</v>
      </c>
      <c r="AT81" t="s">
        <v>60</v>
      </c>
      <c r="AU81" t="s">
        <v>60</v>
      </c>
      <c r="AX81" t="s">
        <v>60</v>
      </c>
      <c r="AY81" t="s">
        <v>60</v>
      </c>
      <c r="BA81" t="b">
        <v>0</v>
      </c>
      <c r="BB81" t="s">
        <v>60</v>
      </c>
      <c r="BD81" t="s">
        <v>60</v>
      </c>
    </row>
    <row r="82" spans="1:56" x14ac:dyDescent="0.25">
      <c r="A82" t="s">
        <v>188</v>
      </c>
      <c r="B82" t="s">
        <v>198</v>
      </c>
      <c r="C82" t="str">
        <f>"0400310"</f>
        <v>0400310</v>
      </c>
      <c r="D82" t="s">
        <v>102</v>
      </c>
      <c r="E82" t="s">
        <v>102</v>
      </c>
      <c r="F82" t="s">
        <v>199</v>
      </c>
      <c r="G82">
        <v>1001</v>
      </c>
      <c r="H82" t="str">
        <f>"01102"</f>
        <v>01102</v>
      </c>
      <c r="I82" t="s">
        <v>60</v>
      </c>
      <c r="J82" t="s">
        <v>200</v>
      </c>
      <c r="K82" t="s">
        <v>62</v>
      </c>
      <c r="L82">
        <v>33</v>
      </c>
      <c r="N82" t="str">
        <f t="shared" si="3"/>
        <v>0</v>
      </c>
      <c r="O82">
        <v>33</v>
      </c>
      <c r="P82" t="s">
        <v>96</v>
      </c>
      <c r="Q82" t="s">
        <v>79</v>
      </c>
      <c r="R82" t="s">
        <v>79</v>
      </c>
      <c r="S82" t="s">
        <v>65</v>
      </c>
      <c r="T82" t="s">
        <v>66</v>
      </c>
      <c r="U82" t="s">
        <v>67</v>
      </c>
      <c r="V82" t="s">
        <v>67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68</v>
      </c>
      <c r="AD82" t="b">
        <v>0</v>
      </c>
      <c r="AE82" t="b">
        <v>0</v>
      </c>
      <c r="AF82" t="s">
        <v>69</v>
      </c>
      <c r="AG82" t="s">
        <v>60</v>
      </c>
      <c r="AH82" t="s">
        <v>60</v>
      </c>
      <c r="AI82" t="b">
        <v>1</v>
      </c>
      <c r="AJ82" t="s">
        <v>60</v>
      </c>
      <c r="AK82" t="s">
        <v>60</v>
      </c>
      <c r="AL82" t="s">
        <v>60</v>
      </c>
      <c r="AM82" t="s">
        <v>60</v>
      </c>
      <c r="AN82" t="s">
        <v>60</v>
      </c>
      <c r="AO82" t="s">
        <v>70</v>
      </c>
      <c r="AP82" t="b">
        <v>0</v>
      </c>
      <c r="AQ82" t="b">
        <v>0</v>
      </c>
      <c r="AR82" t="s">
        <v>71</v>
      </c>
      <c r="AS82" t="b">
        <v>0</v>
      </c>
      <c r="AT82" t="s">
        <v>60</v>
      </c>
      <c r="AU82" t="s">
        <v>60</v>
      </c>
      <c r="AX82" t="s">
        <v>60</v>
      </c>
      <c r="AY82" t="s">
        <v>60</v>
      </c>
      <c r="BA82" t="b">
        <v>0</v>
      </c>
      <c r="BB82" t="s">
        <v>60</v>
      </c>
      <c r="BD82" t="s">
        <v>60</v>
      </c>
    </row>
    <row r="83" spans="1:56" x14ac:dyDescent="0.25">
      <c r="A83" t="s">
        <v>188</v>
      </c>
      <c r="B83" t="s">
        <v>201</v>
      </c>
      <c r="C83" t="str">
        <f>"0400320"</f>
        <v>0400320</v>
      </c>
      <c r="D83" t="s">
        <v>105</v>
      </c>
      <c r="E83" t="s">
        <v>105</v>
      </c>
      <c r="F83" t="s">
        <v>199</v>
      </c>
      <c r="G83">
        <v>1001</v>
      </c>
      <c r="H83" t="str">
        <f>"01102"</f>
        <v>01102</v>
      </c>
      <c r="I83" t="s">
        <v>60</v>
      </c>
      <c r="J83" t="s">
        <v>200</v>
      </c>
      <c r="K83" t="s">
        <v>62</v>
      </c>
      <c r="L83">
        <v>30</v>
      </c>
      <c r="N83" t="str">
        <f t="shared" si="3"/>
        <v>0</v>
      </c>
      <c r="O83">
        <v>30</v>
      </c>
      <c r="P83" t="s">
        <v>96</v>
      </c>
      <c r="Q83" t="s">
        <v>79</v>
      </c>
      <c r="R83" t="s">
        <v>79</v>
      </c>
      <c r="S83" t="s">
        <v>65</v>
      </c>
      <c r="T83" t="s">
        <v>66</v>
      </c>
      <c r="U83" t="s">
        <v>67</v>
      </c>
      <c r="V83" t="s">
        <v>67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68</v>
      </c>
      <c r="AD83" t="b">
        <v>0</v>
      </c>
      <c r="AE83" t="b">
        <v>0</v>
      </c>
      <c r="AF83" t="s">
        <v>69</v>
      </c>
      <c r="AG83" t="s">
        <v>60</v>
      </c>
      <c r="AH83" t="s">
        <v>60</v>
      </c>
      <c r="AI83" t="b">
        <v>1</v>
      </c>
      <c r="AJ83" t="s">
        <v>60</v>
      </c>
      <c r="AK83" t="s">
        <v>60</v>
      </c>
      <c r="AL83" t="s">
        <v>60</v>
      </c>
      <c r="AM83" t="s">
        <v>60</v>
      </c>
      <c r="AN83" t="s">
        <v>60</v>
      </c>
      <c r="AO83" t="s">
        <v>70</v>
      </c>
      <c r="AP83" t="b">
        <v>0</v>
      </c>
      <c r="AQ83" t="b">
        <v>0</v>
      </c>
      <c r="AR83" t="s">
        <v>71</v>
      </c>
      <c r="AS83" t="b">
        <v>0</v>
      </c>
      <c r="AT83" t="s">
        <v>60</v>
      </c>
      <c r="AU83" t="s">
        <v>60</v>
      </c>
      <c r="AX83" t="s">
        <v>60</v>
      </c>
      <c r="AY83" t="s">
        <v>60</v>
      </c>
      <c r="BA83" t="b">
        <v>0</v>
      </c>
      <c r="BB83" t="s">
        <v>60</v>
      </c>
      <c r="BD83" t="s">
        <v>60</v>
      </c>
    </row>
    <row r="84" spans="1:56" x14ac:dyDescent="0.25">
      <c r="A84" t="s">
        <v>188</v>
      </c>
      <c r="B84" t="s">
        <v>202</v>
      </c>
      <c r="C84" t="str">
        <f>"0400330"</f>
        <v>0400330</v>
      </c>
      <c r="D84" t="s">
        <v>73</v>
      </c>
      <c r="E84" t="s">
        <v>73</v>
      </c>
      <c r="F84" t="s">
        <v>199</v>
      </c>
      <c r="G84">
        <v>1001</v>
      </c>
      <c r="H84" t="str">
        <f>"01102"</f>
        <v>01102</v>
      </c>
      <c r="I84" t="s">
        <v>60</v>
      </c>
      <c r="J84" t="s">
        <v>200</v>
      </c>
      <c r="K84" t="s">
        <v>62</v>
      </c>
      <c r="L84">
        <v>30</v>
      </c>
      <c r="N84" t="str">
        <f t="shared" si="3"/>
        <v>0</v>
      </c>
      <c r="O84">
        <v>30</v>
      </c>
      <c r="P84" t="s">
        <v>96</v>
      </c>
      <c r="Q84" t="s">
        <v>64</v>
      </c>
      <c r="R84" t="s">
        <v>79</v>
      </c>
      <c r="S84" t="s">
        <v>65</v>
      </c>
      <c r="T84" t="s">
        <v>66</v>
      </c>
      <c r="U84" t="s">
        <v>67</v>
      </c>
      <c r="V84" t="s">
        <v>67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68</v>
      </c>
      <c r="AD84" t="b">
        <v>0</v>
      </c>
      <c r="AE84" t="b">
        <v>0</v>
      </c>
      <c r="AF84" t="s">
        <v>69</v>
      </c>
      <c r="AG84" t="s">
        <v>60</v>
      </c>
      <c r="AH84" t="s">
        <v>60</v>
      </c>
      <c r="AI84" t="b">
        <v>1</v>
      </c>
      <c r="AJ84" t="s">
        <v>92</v>
      </c>
      <c r="AK84" t="s">
        <v>60</v>
      </c>
      <c r="AL84" t="s">
        <v>60</v>
      </c>
      <c r="AM84" t="s">
        <v>60</v>
      </c>
      <c r="AN84" t="s">
        <v>60</v>
      </c>
      <c r="AO84" t="s">
        <v>70</v>
      </c>
      <c r="AP84" t="b">
        <v>0</v>
      </c>
      <c r="AQ84" t="b">
        <v>0</v>
      </c>
      <c r="AR84" t="s">
        <v>71</v>
      </c>
      <c r="AS84" t="b">
        <v>0</v>
      </c>
      <c r="AT84" t="s">
        <v>60</v>
      </c>
      <c r="AU84" t="s">
        <v>60</v>
      </c>
      <c r="AX84" t="s">
        <v>60</v>
      </c>
      <c r="AY84" t="s">
        <v>60</v>
      </c>
      <c r="BA84" t="b">
        <v>0</v>
      </c>
      <c r="BB84" t="s">
        <v>60</v>
      </c>
      <c r="BD84" t="s">
        <v>60</v>
      </c>
    </row>
    <row r="85" spans="1:56" x14ac:dyDescent="0.25">
      <c r="A85" t="s">
        <v>188</v>
      </c>
      <c r="B85" t="s">
        <v>203</v>
      </c>
      <c r="C85">
        <v>1301330</v>
      </c>
      <c r="D85" t="s">
        <v>85</v>
      </c>
      <c r="E85" t="s">
        <v>85</v>
      </c>
      <c r="F85" t="s">
        <v>190</v>
      </c>
      <c r="G85">
        <v>1001</v>
      </c>
      <c r="H85" t="str">
        <f>"01901"</f>
        <v>01901</v>
      </c>
      <c r="I85" t="s">
        <v>60</v>
      </c>
      <c r="J85" t="s">
        <v>191</v>
      </c>
      <c r="K85" t="s">
        <v>62</v>
      </c>
      <c r="L85">
        <v>10</v>
      </c>
      <c r="N85" t="str">
        <f t="shared" si="3"/>
        <v>0</v>
      </c>
      <c r="O85">
        <v>10</v>
      </c>
      <c r="P85" t="s">
        <v>96</v>
      </c>
      <c r="Q85" t="s">
        <v>79</v>
      </c>
      <c r="R85" t="s">
        <v>79</v>
      </c>
      <c r="S85" t="s">
        <v>65</v>
      </c>
      <c r="T85" t="s">
        <v>66</v>
      </c>
      <c r="U85" t="s">
        <v>67</v>
      </c>
      <c r="V85" t="s">
        <v>67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68</v>
      </c>
      <c r="AD85" t="b">
        <v>0</v>
      </c>
      <c r="AE85" t="b">
        <v>0</v>
      </c>
      <c r="AF85" t="s">
        <v>69</v>
      </c>
      <c r="AG85" t="s">
        <v>60</v>
      </c>
      <c r="AH85" t="s">
        <v>60</v>
      </c>
      <c r="AI85" t="b">
        <v>1</v>
      </c>
      <c r="AJ85" t="s">
        <v>60</v>
      </c>
      <c r="AK85" t="s">
        <v>60</v>
      </c>
      <c r="AL85" t="s">
        <v>60</v>
      </c>
      <c r="AM85" t="s">
        <v>60</v>
      </c>
      <c r="AN85" t="s">
        <v>60</v>
      </c>
      <c r="AO85" t="s">
        <v>70</v>
      </c>
      <c r="AP85" t="b">
        <v>0</v>
      </c>
      <c r="AQ85" t="b">
        <v>0</v>
      </c>
      <c r="AR85" t="s">
        <v>71</v>
      </c>
      <c r="AS85" t="b">
        <v>0</v>
      </c>
      <c r="AT85" t="s">
        <v>60</v>
      </c>
      <c r="AU85" t="s">
        <v>60</v>
      </c>
      <c r="AX85" t="s">
        <v>60</v>
      </c>
      <c r="AY85" t="s">
        <v>60</v>
      </c>
      <c r="BA85" t="b">
        <v>0</v>
      </c>
      <c r="BB85" t="s">
        <v>60</v>
      </c>
      <c r="BD85" t="s">
        <v>60</v>
      </c>
    </row>
    <row r="86" spans="1:56" x14ac:dyDescent="0.25">
      <c r="A86" t="s">
        <v>188</v>
      </c>
      <c r="B86" t="s">
        <v>204</v>
      </c>
      <c r="C86">
        <v>1302470</v>
      </c>
      <c r="D86" t="s">
        <v>98</v>
      </c>
      <c r="E86" t="s">
        <v>98</v>
      </c>
      <c r="F86" t="s">
        <v>190</v>
      </c>
      <c r="G86">
        <v>1001</v>
      </c>
      <c r="H86" t="str">
        <f>"01901"</f>
        <v>01901</v>
      </c>
      <c r="I86" t="s">
        <v>60</v>
      </c>
      <c r="J86" t="s">
        <v>191</v>
      </c>
      <c r="K86" t="s">
        <v>62</v>
      </c>
      <c r="L86">
        <v>20</v>
      </c>
      <c r="N86" t="str">
        <f t="shared" si="3"/>
        <v>0</v>
      </c>
      <c r="O86">
        <v>20</v>
      </c>
      <c r="P86" t="s">
        <v>96</v>
      </c>
      <c r="Q86" t="s">
        <v>79</v>
      </c>
      <c r="R86" t="s">
        <v>79</v>
      </c>
      <c r="S86" t="s">
        <v>65</v>
      </c>
      <c r="T86" t="s">
        <v>66</v>
      </c>
      <c r="U86" t="s">
        <v>67</v>
      </c>
      <c r="V86" t="s">
        <v>67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68</v>
      </c>
      <c r="AD86" t="b">
        <v>0</v>
      </c>
      <c r="AE86" t="b">
        <v>0</v>
      </c>
      <c r="AF86" t="s">
        <v>69</v>
      </c>
      <c r="AG86" t="s">
        <v>60</v>
      </c>
      <c r="AH86" t="s">
        <v>60</v>
      </c>
      <c r="AI86" t="b">
        <v>1</v>
      </c>
      <c r="AJ86" t="s">
        <v>60</v>
      </c>
      <c r="AK86" t="s">
        <v>60</v>
      </c>
      <c r="AL86" t="s">
        <v>60</v>
      </c>
      <c r="AM86" t="s">
        <v>60</v>
      </c>
      <c r="AN86" t="s">
        <v>60</v>
      </c>
      <c r="AO86" t="s">
        <v>117</v>
      </c>
      <c r="AP86" t="b">
        <v>0</v>
      </c>
      <c r="AQ86" t="b">
        <v>0</v>
      </c>
      <c r="AR86" t="s">
        <v>71</v>
      </c>
      <c r="AS86" t="b">
        <v>0</v>
      </c>
      <c r="AT86" t="s">
        <v>60</v>
      </c>
      <c r="AU86" t="s">
        <v>60</v>
      </c>
      <c r="AX86" t="s">
        <v>60</v>
      </c>
      <c r="AY86" t="s">
        <v>60</v>
      </c>
      <c r="BA86" t="b">
        <v>0</v>
      </c>
      <c r="BB86" t="s">
        <v>60</v>
      </c>
      <c r="BD86" t="s">
        <v>60</v>
      </c>
    </row>
    <row r="87" spans="1:56" x14ac:dyDescent="0.25">
      <c r="A87" t="s">
        <v>188</v>
      </c>
      <c r="B87" t="s">
        <v>205</v>
      </c>
      <c r="C87">
        <v>1301360</v>
      </c>
      <c r="D87" t="s">
        <v>98</v>
      </c>
      <c r="E87" t="s">
        <v>98</v>
      </c>
      <c r="F87" t="s">
        <v>195</v>
      </c>
      <c r="G87">
        <v>1002</v>
      </c>
      <c r="H87" t="str">
        <f>"01902"</f>
        <v>01902</v>
      </c>
      <c r="I87" t="s">
        <v>60</v>
      </c>
      <c r="J87" t="s">
        <v>196</v>
      </c>
      <c r="K87" t="s">
        <v>62</v>
      </c>
      <c r="L87">
        <v>25</v>
      </c>
      <c r="N87" t="str">
        <f t="shared" si="3"/>
        <v>0</v>
      </c>
      <c r="O87">
        <v>25</v>
      </c>
      <c r="P87" t="s">
        <v>96</v>
      </c>
      <c r="Q87" t="s">
        <v>79</v>
      </c>
      <c r="R87" t="s">
        <v>79</v>
      </c>
      <c r="S87" t="s">
        <v>65</v>
      </c>
      <c r="T87" t="s">
        <v>66</v>
      </c>
      <c r="U87" t="s">
        <v>67</v>
      </c>
      <c r="V87" t="s">
        <v>67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68</v>
      </c>
      <c r="AD87" t="b">
        <v>0</v>
      </c>
      <c r="AE87" t="b">
        <v>0</v>
      </c>
      <c r="AF87" t="s">
        <v>69</v>
      </c>
      <c r="AG87" t="s">
        <v>60</v>
      </c>
      <c r="AH87" t="s">
        <v>60</v>
      </c>
      <c r="AI87" t="b">
        <v>1</v>
      </c>
      <c r="AJ87" t="s">
        <v>60</v>
      </c>
      <c r="AK87" t="s">
        <v>60</v>
      </c>
      <c r="AL87" t="s">
        <v>60</v>
      </c>
      <c r="AM87" t="s">
        <v>60</v>
      </c>
      <c r="AN87" t="s">
        <v>60</v>
      </c>
      <c r="AO87" t="s">
        <v>70</v>
      </c>
      <c r="AP87" t="b">
        <v>0</v>
      </c>
      <c r="AQ87" t="b">
        <v>0</v>
      </c>
      <c r="AR87" t="s">
        <v>71</v>
      </c>
      <c r="AS87" t="b">
        <v>0</v>
      </c>
      <c r="AT87" t="s">
        <v>60</v>
      </c>
      <c r="AU87" t="s">
        <v>60</v>
      </c>
      <c r="AX87" t="s">
        <v>60</v>
      </c>
      <c r="AY87" t="s">
        <v>60</v>
      </c>
      <c r="BA87" t="b">
        <v>0</v>
      </c>
      <c r="BB87" t="s">
        <v>60</v>
      </c>
      <c r="BD87" t="s">
        <v>60</v>
      </c>
    </row>
    <row r="88" spans="1:56" x14ac:dyDescent="0.25">
      <c r="A88" t="s">
        <v>206</v>
      </c>
      <c r="B88" t="s">
        <v>207</v>
      </c>
      <c r="C88" t="str">
        <f>"0711330"</f>
        <v>0711330</v>
      </c>
      <c r="D88" t="s">
        <v>102</v>
      </c>
      <c r="E88" t="s">
        <v>102</v>
      </c>
      <c r="F88" t="s">
        <v>208</v>
      </c>
      <c r="G88">
        <v>1001</v>
      </c>
      <c r="H88" t="str">
        <f>"01308"</f>
        <v>01308</v>
      </c>
      <c r="I88" t="s">
        <v>60</v>
      </c>
      <c r="J88" t="s">
        <v>209</v>
      </c>
      <c r="K88" t="s">
        <v>62</v>
      </c>
      <c r="L88">
        <v>30</v>
      </c>
      <c r="N88" t="str">
        <f t="shared" si="3"/>
        <v>0</v>
      </c>
      <c r="O88">
        <v>30</v>
      </c>
      <c r="P88" t="s">
        <v>96</v>
      </c>
      <c r="Q88" t="s">
        <v>64</v>
      </c>
      <c r="R88" t="s">
        <v>64</v>
      </c>
      <c r="S88" t="s">
        <v>65</v>
      </c>
      <c r="T88" t="s">
        <v>66</v>
      </c>
      <c r="U88" t="s">
        <v>67</v>
      </c>
      <c r="V88" t="s">
        <v>67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68</v>
      </c>
      <c r="AD88" t="b">
        <v>0</v>
      </c>
      <c r="AE88" t="b">
        <v>0</v>
      </c>
      <c r="AF88" t="s">
        <v>69</v>
      </c>
      <c r="AG88" t="s">
        <v>60</v>
      </c>
      <c r="AH88" t="s">
        <v>60</v>
      </c>
      <c r="AI88" t="b">
        <v>1</v>
      </c>
      <c r="AJ88" t="s">
        <v>92</v>
      </c>
      <c r="AK88" t="s">
        <v>60</v>
      </c>
      <c r="AL88" t="s">
        <v>60</v>
      </c>
      <c r="AM88" t="s">
        <v>60</v>
      </c>
      <c r="AN88" t="s">
        <v>60</v>
      </c>
      <c r="AO88" t="s">
        <v>70</v>
      </c>
      <c r="AP88" t="b">
        <v>0</v>
      </c>
      <c r="AQ88" t="b">
        <v>0</v>
      </c>
      <c r="AR88" t="s">
        <v>71</v>
      </c>
      <c r="AS88" t="b">
        <v>0</v>
      </c>
      <c r="AT88" t="s">
        <v>60</v>
      </c>
      <c r="AU88" t="s">
        <v>60</v>
      </c>
      <c r="AX88" t="s">
        <v>60</v>
      </c>
      <c r="AY88" t="s">
        <v>60</v>
      </c>
      <c r="BA88" t="b">
        <v>0</v>
      </c>
      <c r="BB88" t="s">
        <v>60</v>
      </c>
      <c r="BD88" t="s">
        <v>60</v>
      </c>
    </row>
    <row r="89" spans="1:56" x14ac:dyDescent="0.25">
      <c r="A89" t="s">
        <v>206</v>
      </c>
      <c r="B89" t="s">
        <v>210</v>
      </c>
      <c r="C89" t="str">
        <f>"0711300"</f>
        <v>0711300</v>
      </c>
      <c r="D89" t="s">
        <v>105</v>
      </c>
      <c r="E89" t="s">
        <v>105</v>
      </c>
      <c r="F89" t="s">
        <v>208</v>
      </c>
      <c r="G89">
        <v>1001</v>
      </c>
      <c r="H89" t="str">
        <f>"01308"</f>
        <v>01308</v>
      </c>
      <c r="I89" t="s">
        <v>60</v>
      </c>
      <c r="J89" t="s">
        <v>209</v>
      </c>
      <c r="K89" t="s">
        <v>62</v>
      </c>
      <c r="L89">
        <v>30</v>
      </c>
      <c r="N89" t="str">
        <f t="shared" si="3"/>
        <v>0</v>
      </c>
      <c r="O89">
        <v>30</v>
      </c>
      <c r="P89" t="s">
        <v>96</v>
      </c>
      <c r="Q89" t="s">
        <v>79</v>
      </c>
      <c r="R89" t="s">
        <v>79</v>
      </c>
      <c r="S89" t="s">
        <v>65</v>
      </c>
      <c r="T89" t="s">
        <v>66</v>
      </c>
      <c r="U89" t="s">
        <v>67</v>
      </c>
      <c r="V89" t="s">
        <v>67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68</v>
      </c>
      <c r="AD89" t="b">
        <v>0</v>
      </c>
      <c r="AE89" t="b">
        <v>0</v>
      </c>
      <c r="AF89" t="s">
        <v>69</v>
      </c>
      <c r="AG89" t="s">
        <v>60</v>
      </c>
      <c r="AH89" t="s">
        <v>60</v>
      </c>
      <c r="AI89" t="b">
        <v>1</v>
      </c>
      <c r="AJ89" t="s">
        <v>60</v>
      </c>
      <c r="AK89" t="s">
        <v>60</v>
      </c>
      <c r="AL89" t="s">
        <v>60</v>
      </c>
      <c r="AM89" t="s">
        <v>60</v>
      </c>
      <c r="AN89" t="s">
        <v>60</v>
      </c>
      <c r="AO89" t="s">
        <v>70</v>
      </c>
      <c r="AP89" t="b">
        <v>0</v>
      </c>
      <c r="AQ89" t="b">
        <v>0</v>
      </c>
      <c r="AR89" t="s">
        <v>71</v>
      </c>
      <c r="AS89" t="b">
        <v>0</v>
      </c>
      <c r="AT89" t="s">
        <v>60</v>
      </c>
      <c r="AU89" t="s">
        <v>60</v>
      </c>
      <c r="AX89" t="s">
        <v>60</v>
      </c>
      <c r="AY89" t="s">
        <v>60</v>
      </c>
      <c r="BA89" t="b">
        <v>0</v>
      </c>
      <c r="BB89" t="s">
        <v>60</v>
      </c>
      <c r="BD89" t="s">
        <v>60</v>
      </c>
    </row>
    <row r="90" spans="1:56" x14ac:dyDescent="0.25">
      <c r="A90" t="s">
        <v>206</v>
      </c>
      <c r="B90" t="s">
        <v>211</v>
      </c>
      <c r="C90" t="str">
        <f>"0711310"</f>
        <v>0711310</v>
      </c>
      <c r="D90" t="s">
        <v>85</v>
      </c>
      <c r="E90" t="s">
        <v>85</v>
      </c>
      <c r="F90" t="s">
        <v>208</v>
      </c>
      <c r="G90">
        <v>1001</v>
      </c>
      <c r="H90" t="str">
        <f>"01308"</f>
        <v>01308</v>
      </c>
      <c r="I90" t="s">
        <v>60</v>
      </c>
      <c r="J90" t="s">
        <v>209</v>
      </c>
      <c r="K90" t="s">
        <v>62</v>
      </c>
      <c r="L90">
        <v>30</v>
      </c>
      <c r="N90" t="str">
        <f t="shared" si="3"/>
        <v>0</v>
      </c>
      <c r="O90">
        <v>30</v>
      </c>
      <c r="P90" t="s">
        <v>96</v>
      </c>
      <c r="Q90" t="s">
        <v>79</v>
      </c>
      <c r="R90" t="s">
        <v>79</v>
      </c>
      <c r="S90" t="s">
        <v>65</v>
      </c>
      <c r="T90" t="s">
        <v>66</v>
      </c>
      <c r="U90" t="s">
        <v>67</v>
      </c>
      <c r="V90" t="s">
        <v>67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68</v>
      </c>
      <c r="AD90" t="b">
        <v>0</v>
      </c>
      <c r="AE90" t="b">
        <v>0</v>
      </c>
      <c r="AF90" t="s">
        <v>69</v>
      </c>
      <c r="AG90" t="s">
        <v>60</v>
      </c>
      <c r="AH90" t="s">
        <v>60</v>
      </c>
      <c r="AI90" t="b">
        <v>1</v>
      </c>
      <c r="AJ90" t="s">
        <v>60</v>
      </c>
      <c r="AK90" t="s">
        <v>60</v>
      </c>
      <c r="AL90" t="s">
        <v>60</v>
      </c>
      <c r="AM90" t="s">
        <v>60</v>
      </c>
      <c r="AN90" t="s">
        <v>60</v>
      </c>
      <c r="AO90" t="s">
        <v>70</v>
      </c>
      <c r="AP90" t="b">
        <v>0</v>
      </c>
      <c r="AQ90" t="b">
        <v>0</v>
      </c>
      <c r="AR90" t="s">
        <v>71</v>
      </c>
      <c r="AS90" t="b">
        <v>0</v>
      </c>
      <c r="AT90" t="s">
        <v>60</v>
      </c>
      <c r="AU90" t="s">
        <v>60</v>
      </c>
      <c r="AX90" t="s">
        <v>60</v>
      </c>
      <c r="AY90" t="s">
        <v>60</v>
      </c>
      <c r="BA90" t="b">
        <v>0</v>
      </c>
      <c r="BB90" t="s">
        <v>60</v>
      </c>
      <c r="BD90" t="s">
        <v>60</v>
      </c>
    </row>
    <row r="91" spans="1:56" x14ac:dyDescent="0.25">
      <c r="A91" t="s">
        <v>206</v>
      </c>
      <c r="B91" t="s">
        <v>212</v>
      </c>
      <c r="C91" t="str">
        <f>"0711320"</f>
        <v>0711320</v>
      </c>
      <c r="D91" t="s">
        <v>98</v>
      </c>
      <c r="E91" t="s">
        <v>98</v>
      </c>
      <c r="F91" t="s">
        <v>208</v>
      </c>
      <c r="G91">
        <v>1001</v>
      </c>
      <c r="H91" t="str">
        <f>"01308"</f>
        <v>01308</v>
      </c>
      <c r="I91" t="s">
        <v>60</v>
      </c>
      <c r="J91" t="s">
        <v>209</v>
      </c>
      <c r="K91" t="s">
        <v>62</v>
      </c>
      <c r="L91">
        <v>30</v>
      </c>
      <c r="N91" t="str">
        <f t="shared" si="3"/>
        <v>0</v>
      </c>
      <c r="O91">
        <v>30</v>
      </c>
      <c r="P91" t="s">
        <v>96</v>
      </c>
      <c r="Q91" t="s">
        <v>64</v>
      </c>
      <c r="R91" t="s">
        <v>64</v>
      </c>
      <c r="S91" t="s">
        <v>65</v>
      </c>
      <c r="T91" t="s">
        <v>66</v>
      </c>
      <c r="U91" t="s">
        <v>67</v>
      </c>
      <c r="V91" t="s">
        <v>67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68</v>
      </c>
      <c r="AD91" t="b">
        <v>0</v>
      </c>
      <c r="AE91" t="b">
        <v>0</v>
      </c>
      <c r="AF91" t="s">
        <v>69</v>
      </c>
      <c r="AG91" t="s">
        <v>60</v>
      </c>
      <c r="AH91" t="s">
        <v>60</v>
      </c>
      <c r="AI91" t="b">
        <v>1</v>
      </c>
      <c r="AJ91" t="s">
        <v>92</v>
      </c>
      <c r="AK91" t="s">
        <v>60</v>
      </c>
      <c r="AL91" t="s">
        <v>60</v>
      </c>
      <c r="AM91" t="s">
        <v>60</v>
      </c>
      <c r="AN91" t="s">
        <v>60</v>
      </c>
      <c r="AO91" t="s">
        <v>70</v>
      </c>
      <c r="AP91" t="b">
        <v>0</v>
      </c>
      <c r="AQ91" t="b">
        <v>0</v>
      </c>
      <c r="AR91" t="s">
        <v>71</v>
      </c>
      <c r="AS91" t="b">
        <v>0</v>
      </c>
      <c r="AT91" t="s">
        <v>60</v>
      </c>
      <c r="AU91" t="s">
        <v>60</v>
      </c>
      <c r="AX91" t="s">
        <v>60</v>
      </c>
      <c r="AY91" t="s">
        <v>60</v>
      </c>
      <c r="BA91" t="b">
        <v>0</v>
      </c>
      <c r="BB91" t="s">
        <v>60</v>
      </c>
      <c r="BD91" t="s">
        <v>60</v>
      </c>
    </row>
    <row r="92" spans="1:56" x14ac:dyDescent="0.25">
      <c r="A92" t="s">
        <v>206</v>
      </c>
      <c r="B92" t="s">
        <v>213</v>
      </c>
      <c r="C92" t="str">
        <f>"0701320"</f>
        <v>0701320</v>
      </c>
      <c r="D92" t="s">
        <v>58</v>
      </c>
      <c r="E92" t="s">
        <v>58</v>
      </c>
      <c r="G92">
        <v>1001</v>
      </c>
      <c r="H92" t="s">
        <v>214</v>
      </c>
      <c r="I92" t="s">
        <v>60</v>
      </c>
      <c r="J92" t="s">
        <v>215</v>
      </c>
      <c r="K92" t="s">
        <v>62</v>
      </c>
      <c r="L92">
        <v>31</v>
      </c>
      <c r="N92" t="str">
        <f t="shared" si="3"/>
        <v>0</v>
      </c>
      <c r="O92">
        <v>31</v>
      </c>
      <c r="P92" t="s">
        <v>96</v>
      </c>
      <c r="Q92" t="s">
        <v>79</v>
      </c>
      <c r="R92" t="s">
        <v>79</v>
      </c>
      <c r="S92" t="s">
        <v>65</v>
      </c>
      <c r="T92" t="s">
        <v>66</v>
      </c>
      <c r="U92" t="s">
        <v>67</v>
      </c>
      <c r="V92" t="s">
        <v>67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68</v>
      </c>
      <c r="AD92" t="b">
        <v>0</v>
      </c>
      <c r="AE92" t="b">
        <v>0</v>
      </c>
      <c r="AF92" t="s">
        <v>69</v>
      </c>
      <c r="AG92" t="s">
        <v>60</v>
      </c>
      <c r="AH92" t="s">
        <v>60</v>
      </c>
      <c r="AI92" t="b">
        <v>1</v>
      </c>
      <c r="AJ92" t="s">
        <v>60</v>
      </c>
      <c r="AK92" t="s">
        <v>60</v>
      </c>
      <c r="AL92" t="s">
        <v>60</v>
      </c>
      <c r="AM92" t="s">
        <v>60</v>
      </c>
      <c r="AN92" t="s">
        <v>116</v>
      </c>
      <c r="AO92" t="s">
        <v>70</v>
      </c>
      <c r="AP92" t="b">
        <v>0</v>
      </c>
      <c r="AQ92" t="b">
        <v>0</v>
      </c>
      <c r="AR92" t="s">
        <v>71</v>
      </c>
      <c r="AS92" t="b">
        <v>0</v>
      </c>
      <c r="AT92" t="s">
        <v>60</v>
      </c>
      <c r="AU92" t="s">
        <v>60</v>
      </c>
      <c r="AX92" t="s">
        <v>60</v>
      </c>
      <c r="AY92" t="s">
        <v>60</v>
      </c>
      <c r="BA92" t="b">
        <v>0</v>
      </c>
      <c r="BB92" t="s">
        <v>60</v>
      </c>
      <c r="BD92" t="s">
        <v>60</v>
      </c>
    </row>
    <row r="93" spans="1:56" x14ac:dyDescent="0.25">
      <c r="A93" t="s">
        <v>206</v>
      </c>
      <c r="B93" t="s">
        <v>213</v>
      </c>
      <c r="C93" t="str">
        <f>"0701320"</f>
        <v>0701320</v>
      </c>
      <c r="D93" t="s">
        <v>105</v>
      </c>
      <c r="E93" t="s">
        <v>105</v>
      </c>
      <c r="G93">
        <v>1002</v>
      </c>
      <c r="H93" t="s">
        <v>214</v>
      </c>
      <c r="I93" t="s">
        <v>60</v>
      </c>
      <c r="J93" t="s">
        <v>215</v>
      </c>
      <c r="K93" t="s">
        <v>62</v>
      </c>
      <c r="L93">
        <v>32</v>
      </c>
      <c r="N93" t="str">
        <f t="shared" si="3"/>
        <v>0</v>
      </c>
      <c r="O93">
        <v>32</v>
      </c>
      <c r="P93" t="s">
        <v>96</v>
      </c>
      <c r="Q93" t="s">
        <v>79</v>
      </c>
      <c r="R93" t="s">
        <v>79</v>
      </c>
      <c r="S93" t="s">
        <v>65</v>
      </c>
      <c r="T93" t="s">
        <v>66</v>
      </c>
      <c r="U93" t="s">
        <v>67</v>
      </c>
      <c r="V93" t="s">
        <v>67</v>
      </c>
      <c r="X93" t="b">
        <v>1</v>
      </c>
      <c r="Y93" t="b">
        <v>1</v>
      </c>
      <c r="Z93" t="b">
        <v>1</v>
      </c>
      <c r="AA93">
        <v>103</v>
      </c>
      <c r="AB93">
        <v>230</v>
      </c>
      <c r="AC93" t="s">
        <v>68</v>
      </c>
      <c r="AD93" t="b">
        <v>0</v>
      </c>
      <c r="AE93" t="b">
        <v>0</v>
      </c>
      <c r="AF93" t="s">
        <v>69</v>
      </c>
      <c r="AG93" t="s">
        <v>60</v>
      </c>
      <c r="AH93" t="s">
        <v>60</v>
      </c>
      <c r="AI93" t="b">
        <v>1</v>
      </c>
      <c r="AJ93" t="s">
        <v>60</v>
      </c>
      <c r="AK93" t="s">
        <v>60</v>
      </c>
      <c r="AL93" t="s">
        <v>60</v>
      </c>
      <c r="AM93" t="s">
        <v>60</v>
      </c>
      <c r="AN93" t="s">
        <v>116</v>
      </c>
      <c r="AO93" t="s">
        <v>70</v>
      </c>
      <c r="AP93" t="b">
        <v>0</v>
      </c>
      <c r="AQ93" t="b">
        <v>0</v>
      </c>
      <c r="AR93" t="s">
        <v>71</v>
      </c>
      <c r="AS93" t="b">
        <v>0</v>
      </c>
      <c r="AT93" t="s">
        <v>60</v>
      </c>
      <c r="AU93" t="s">
        <v>60</v>
      </c>
      <c r="AX93" t="s">
        <v>60</v>
      </c>
      <c r="AY93" t="s">
        <v>60</v>
      </c>
      <c r="BA93" t="b">
        <v>0</v>
      </c>
      <c r="BB93" t="s">
        <v>60</v>
      </c>
      <c r="BD93" t="s">
        <v>60</v>
      </c>
    </row>
    <row r="94" spans="1:56" x14ac:dyDescent="0.25">
      <c r="A94" t="s">
        <v>206</v>
      </c>
      <c r="B94" t="s">
        <v>216</v>
      </c>
      <c r="C94" t="str">
        <f>"0701330"</f>
        <v>0701330</v>
      </c>
      <c r="D94" t="s">
        <v>98</v>
      </c>
      <c r="E94" t="s">
        <v>98</v>
      </c>
      <c r="G94">
        <v>1001</v>
      </c>
      <c r="H94" t="s">
        <v>214</v>
      </c>
      <c r="I94" t="s">
        <v>60</v>
      </c>
      <c r="J94" t="s">
        <v>215</v>
      </c>
      <c r="K94" t="s">
        <v>62</v>
      </c>
      <c r="L94">
        <v>30</v>
      </c>
      <c r="N94" t="str">
        <f t="shared" si="3"/>
        <v>0</v>
      </c>
      <c r="O94">
        <v>30</v>
      </c>
      <c r="P94" t="s">
        <v>96</v>
      </c>
      <c r="Q94" t="s">
        <v>79</v>
      </c>
      <c r="R94" t="s">
        <v>79</v>
      </c>
      <c r="S94" t="s">
        <v>65</v>
      </c>
      <c r="T94" t="s">
        <v>66</v>
      </c>
      <c r="U94" t="s">
        <v>67</v>
      </c>
      <c r="V94" t="s">
        <v>67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68</v>
      </c>
      <c r="AD94" t="b">
        <v>0</v>
      </c>
      <c r="AE94" t="b">
        <v>0</v>
      </c>
      <c r="AF94" t="s">
        <v>69</v>
      </c>
      <c r="AG94" t="s">
        <v>60</v>
      </c>
      <c r="AH94" t="s">
        <v>60</v>
      </c>
      <c r="AI94" t="b">
        <v>1</v>
      </c>
      <c r="AJ94" t="s">
        <v>60</v>
      </c>
      <c r="AK94" t="s">
        <v>60</v>
      </c>
      <c r="AL94" t="s">
        <v>60</v>
      </c>
      <c r="AM94" t="s">
        <v>60</v>
      </c>
      <c r="AN94" t="s">
        <v>116</v>
      </c>
      <c r="AO94" t="s">
        <v>70</v>
      </c>
      <c r="AP94" t="b">
        <v>0</v>
      </c>
      <c r="AQ94" t="b">
        <v>0</v>
      </c>
      <c r="AR94" t="s">
        <v>71</v>
      </c>
      <c r="AS94" t="b">
        <v>0</v>
      </c>
      <c r="AT94" t="s">
        <v>60</v>
      </c>
      <c r="AU94" t="s">
        <v>60</v>
      </c>
      <c r="AX94" t="s">
        <v>60</v>
      </c>
      <c r="AY94" t="s">
        <v>60</v>
      </c>
      <c r="BA94" t="b">
        <v>0</v>
      </c>
      <c r="BB94" t="s">
        <v>60</v>
      </c>
      <c r="BD94" t="s">
        <v>60</v>
      </c>
    </row>
    <row r="95" spans="1:56" x14ac:dyDescent="0.25">
      <c r="A95" t="s">
        <v>206</v>
      </c>
      <c r="B95" t="s">
        <v>216</v>
      </c>
      <c r="C95" t="str">
        <f>"0701330"</f>
        <v>0701330</v>
      </c>
      <c r="D95" t="s">
        <v>73</v>
      </c>
      <c r="E95" t="s">
        <v>73</v>
      </c>
      <c r="G95">
        <v>1002</v>
      </c>
      <c r="H95" t="s">
        <v>214</v>
      </c>
      <c r="I95" t="s">
        <v>60</v>
      </c>
      <c r="J95" t="s">
        <v>215</v>
      </c>
      <c r="K95" t="s">
        <v>62</v>
      </c>
      <c r="L95">
        <v>30</v>
      </c>
      <c r="N95" t="str">
        <f t="shared" si="3"/>
        <v>0</v>
      </c>
      <c r="O95">
        <v>30</v>
      </c>
      <c r="P95" t="s">
        <v>96</v>
      </c>
      <c r="Q95" t="s">
        <v>79</v>
      </c>
      <c r="R95" t="s">
        <v>79</v>
      </c>
      <c r="S95" t="s">
        <v>65</v>
      </c>
      <c r="T95" t="s">
        <v>66</v>
      </c>
      <c r="U95" t="s">
        <v>67</v>
      </c>
      <c r="V95" t="s">
        <v>67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68</v>
      </c>
      <c r="AD95" t="b">
        <v>0</v>
      </c>
      <c r="AE95" t="b">
        <v>0</v>
      </c>
      <c r="AF95" t="s">
        <v>69</v>
      </c>
      <c r="AG95" t="s">
        <v>60</v>
      </c>
      <c r="AH95" t="s">
        <v>60</v>
      </c>
      <c r="AI95" t="b">
        <v>1</v>
      </c>
      <c r="AJ95" t="s">
        <v>60</v>
      </c>
      <c r="AK95" t="s">
        <v>60</v>
      </c>
      <c r="AL95" t="s">
        <v>60</v>
      </c>
      <c r="AM95" t="s">
        <v>60</v>
      </c>
      <c r="AN95" t="s">
        <v>116</v>
      </c>
      <c r="AO95" t="s">
        <v>70</v>
      </c>
      <c r="AP95" t="b">
        <v>0</v>
      </c>
      <c r="AQ95" t="b">
        <v>0</v>
      </c>
      <c r="AR95" t="s">
        <v>71</v>
      </c>
      <c r="AS95" t="b">
        <v>0</v>
      </c>
      <c r="AT95" t="s">
        <v>60</v>
      </c>
      <c r="AU95" t="s">
        <v>60</v>
      </c>
      <c r="AX95" t="s">
        <v>60</v>
      </c>
      <c r="AY95" t="s">
        <v>60</v>
      </c>
      <c r="BA95" t="b">
        <v>0</v>
      </c>
      <c r="BB95" t="s">
        <v>60</v>
      </c>
      <c r="BD95" t="s">
        <v>60</v>
      </c>
    </row>
    <row r="96" spans="1:56" x14ac:dyDescent="0.25">
      <c r="A96" t="s">
        <v>206</v>
      </c>
      <c r="B96" t="s">
        <v>217</v>
      </c>
      <c r="C96" t="str">
        <f t="shared" ref="C96:C101" si="5">"0708340"</f>
        <v>0708340</v>
      </c>
      <c r="D96" t="s">
        <v>81</v>
      </c>
      <c r="E96" t="s">
        <v>81</v>
      </c>
      <c r="F96" t="s">
        <v>218</v>
      </c>
      <c r="G96">
        <v>1001</v>
      </c>
      <c r="H96" t="str">
        <f>"01357"</f>
        <v>01357</v>
      </c>
      <c r="I96" t="s">
        <v>60</v>
      </c>
      <c r="J96" t="s">
        <v>219</v>
      </c>
      <c r="K96" t="s">
        <v>62</v>
      </c>
      <c r="L96">
        <v>31</v>
      </c>
      <c r="N96" t="str">
        <f t="shared" si="3"/>
        <v>0</v>
      </c>
      <c r="O96">
        <v>31</v>
      </c>
      <c r="P96" t="s">
        <v>96</v>
      </c>
      <c r="Q96" t="s">
        <v>79</v>
      </c>
      <c r="R96" t="s">
        <v>79</v>
      </c>
      <c r="S96" t="s">
        <v>65</v>
      </c>
      <c r="T96" t="s">
        <v>66</v>
      </c>
      <c r="U96" t="s">
        <v>67</v>
      </c>
      <c r="V96" t="s">
        <v>67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68</v>
      </c>
      <c r="AD96" t="b">
        <v>0</v>
      </c>
      <c r="AE96" t="b">
        <v>0</v>
      </c>
      <c r="AF96" t="s">
        <v>69</v>
      </c>
      <c r="AG96" t="s">
        <v>60</v>
      </c>
      <c r="AH96" t="s">
        <v>60</v>
      </c>
      <c r="AI96" t="b">
        <v>1</v>
      </c>
      <c r="AJ96" t="s">
        <v>60</v>
      </c>
      <c r="AK96" t="s">
        <v>60</v>
      </c>
      <c r="AL96" t="s">
        <v>60</v>
      </c>
      <c r="AM96" t="s">
        <v>60</v>
      </c>
      <c r="AN96" t="s">
        <v>60</v>
      </c>
      <c r="AO96" t="s">
        <v>70</v>
      </c>
      <c r="AP96" t="b">
        <v>0</v>
      </c>
      <c r="AQ96" t="b">
        <v>0</v>
      </c>
      <c r="AR96" t="s">
        <v>71</v>
      </c>
      <c r="AS96" t="b">
        <v>0</v>
      </c>
      <c r="AT96" t="s">
        <v>60</v>
      </c>
      <c r="AU96" t="s">
        <v>60</v>
      </c>
      <c r="AX96" t="s">
        <v>60</v>
      </c>
      <c r="AY96" t="s">
        <v>60</v>
      </c>
      <c r="BA96" t="b">
        <v>0</v>
      </c>
      <c r="BB96" t="s">
        <v>60</v>
      </c>
      <c r="BD96" t="s">
        <v>60</v>
      </c>
    </row>
    <row r="97" spans="1:56" x14ac:dyDescent="0.25">
      <c r="A97" t="s">
        <v>206</v>
      </c>
      <c r="B97" t="s">
        <v>217</v>
      </c>
      <c r="C97" t="str">
        <f t="shared" si="5"/>
        <v>0708340</v>
      </c>
      <c r="D97" t="s">
        <v>98</v>
      </c>
      <c r="E97" t="s">
        <v>98</v>
      </c>
      <c r="G97">
        <v>1002</v>
      </c>
      <c r="H97" t="s">
        <v>220</v>
      </c>
      <c r="I97" t="s">
        <v>60</v>
      </c>
      <c r="J97" t="s">
        <v>221</v>
      </c>
      <c r="K97" t="s">
        <v>62</v>
      </c>
      <c r="L97">
        <v>31</v>
      </c>
      <c r="N97" t="str">
        <f t="shared" si="3"/>
        <v>0</v>
      </c>
      <c r="O97">
        <v>31</v>
      </c>
      <c r="P97" t="s">
        <v>96</v>
      </c>
      <c r="Q97" t="s">
        <v>79</v>
      </c>
      <c r="R97" t="s">
        <v>79</v>
      </c>
      <c r="S97" t="s">
        <v>65</v>
      </c>
      <c r="T97" t="s">
        <v>66</v>
      </c>
      <c r="U97" t="s">
        <v>67</v>
      </c>
      <c r="V97" t="s">
        <v>67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68</v>
      </c>
      <c r="AD97" t="b">
        <v>0</v>
      </c>
      <c r="AE97" t="b">
        <v>0</v>
      </c>
      <c r="AF97" t="s">
        <v>69</v>
      </c>
      <c r="AG97" t="s">
        <v>60</v>
      </c>
      <c r="AH97" t="s">
        <v>60</v>
      </c>
      <c r="AI97" t="b">
        <v>1</v>
      </c>
      <c r="AJ97" t="s">
        <v>60</v>
      </c>
      <c r="AK97" t="s">
        <v>60</v>
      </c>
      <c r="AL97" t="s">
        <v>60</v>
      </c>
      <c r="AM97" t="s">
        <v>60</v>
      </c>
      <c r="AN97" t="s">
        <v>60</v>
      </c>
      <c r="AO97" t="s">
        <v>70</v>
      </c>
      <c r="AP97" t="b">
        <v>0</v>
      </c>
      <c r="AQ97" t="b">
        <v>0</v>
      </c>
      <c r="AR97" t="s">
        <v>71</v>
      </c>
      <c r="AS97" t="b">
        <v>0</v>
      </c>
      <c r="AT97" t="s">
        <v>60</v>
      </c>
      <c r="AU97" t="s">
        <v>60</v>
      </c>
      <c r="AX97" t="s">
        <v>60</v>
      </c>
      <c r="AY97" t="s">
        <v>60</v>
      </c>
      <c r="BA97" t="b">
        <v>0</v>
      </c>
      <c r="BB97" t="s">
        <v>60</v>
      </c>
      <c r="BD97" t="s">
        <v>60</v>
      </c>
    </row>
    <row r="98" spans="1:56" x14ac:dyDescent="0.25">
      <c r="A98" t="s">
        <v>206</v>
      </c>
      <c r="B98" t="s">
        <v>217</v>
      </c>
      <c r="C98" t="str">
        <f t="shared" si="5"/>
        <v>0708340</v>
      </c>
      <c r="D98" t="s">
        <v>102</v>
      </c>
      <c r="E98" t="s">
        <v>102</v>
      </c>
      <c r="G98">
        <v>1003</v>
      </c>
      <c r="H98" t="s">
        <v>220</v>
      </c>
      <c r="I98" t="s">
        <v>60</v>
      </c>
      <c r="J98" t="s">
        <v>221</v>
      </c>
      <c r="K98" t="s">
        <v>62</v>
      </c>
      <c r="L98">
        <v>33</v>
      </c>
      <c r="N98" t="str">
        <f t="shared" ref="N98:N128" si="6">"0"</f>
        <v>0</v>
      </c>
      <c r="O98">
        <v>33</v>
      </c>
      <c r="P98" t="s">
        <v>96</v>
      </c>
      <c r="Q98" t="s">
        <v>79</v>
      </c>
      <c r="R98" t="s">
        <v>79</v>
      </c>
      <c r="S98" t="s">
        <v>65</v>
      </c>
      <c r="T98" t="s">
        <v>66</v>
      </c>
      <c r="U98" t="s">
        <v>67</v>
      </c>
      <c r="V98" t="s">
        <v>67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68</v>
      </c>
      <c r="AD98" t="b">
        <v>0</v>
      </c>
      <c r="AE98" t="b">
        <v>0</v>
      </c>
      <c r="AF98" t="s">
        <v>69</v>
      </c>
      <c r="AG98" t="s">
        <v>60</v>
      </c>
      <c r="AH98" t="s">
        <v>60</v>
      </c>
      <c r="AI98" t="b">
        <v>1</v>
      </c>
      <c r="AJ98" t="s">
        <v>60</v>
      </c>
      <c r="AK98" t="s">
        <v>60</v>
      </c>
      <c r="AL98" t="s">
        <v>60</v>
      </c>
      <c r="AM98" t="s">
        <v>60</v>
      </c>
      <c r="AN98" t="s">
        <v>60</v>
      </c>
      <c r="AO98" t="s">
        <v>70</v>
      </c>
      <c r="AP98" t="b">
        <v>0</v>
      </c>
      <c r="AQ98" t="b">
        <v>0</v>
      </c>
      <c r="AR98" t="s">
        <v>71</v>
      </c>
      <c r="AS98" t="b">
        <v>0</v>
      </c>
      <c r="AT98" t="s">
        <v>60</v>
      </c>
      <c r="AU98" t="s">
        <v>60</v>
      </c>
      <c r="AX98" t="s">
        <v>60</v>
      </c>
      <c r="AY98" t="s">
        <v>60</v>
      </c>
      <c r="BA98" t="b">
        <v>0</v>
      </c>
      <c r="BB98" t="s">
        <v>60</v>
      </c>
      <c r="BD98" t="s">
        <v>60</v>
      </c>
    </row>
    <row r="99" spans="1:56" x14ac:dyDescent="0.25">
      <c r="A99" t="s">
        <v>206</v>
      </c>
      <c r="B99" t="s">
        <v>217</v>
      </c>
      <c r="C99" t="str">
        <f t="shared" si="5"/>
        <v>0708340</v>
      </c>
      <c r="D99" t="s">
        <v>58</v>
      </c>
      <c r="E99" t="s">
        <v>58</v>
      </c>
      <c r="G99">
        <v>1004</v>
      </c>
      <c r="H99" t="s">
        <v>220</v>
      </c>
      <c r="I99" t="s">
        <v>60</v>
      </c>
      <c r="J99" t="s">
        <v>221</v>
      </c>
      <c r="K99" t="s">
        <v>62</v>
      </c>
      <c r="L99">
        <v>30</v>
      </c>
      <c r="N99" t="str">
        <f t="shared" si="6"/>
        <v>0</v>
      </c>
      <c r="O99">
        <v>30</v>
      </c>
      <c r="P99" t="s">
        <v>96</v>
      </c>
      <c r="Q99" t="s">
        <v>79</v>
      </c>
      <c r="R99" t="s">
        <v>79</v>
      </c>
      <c r="S99" t="s">
        <v>65</v>
      </c>
      <c r="T99" t="s">
        <v>66</v>
      </c>
      <c r="U99" t="s">
        <v>67</v>
      </c>
      <c r="V99" t="s">
        <v>67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68</v>
      </c>
      <c r="AD99" t="b">
        <v>0</v>
      </c>
      <c r="AE99" t="b">
        <v>0</v>
      </c>
      <c r="AF99" t="s">
        <v>69</v>
      </c>
      <c r="AG99" t="s">
        <v>60</v>
      </c>
      <c r="AH99" t="s">
        <v>60</v>
      </c>
      <c r="AI99" t="b">
        <v>1</v>
      </c>
      <c r="AJ99" t="s">
        <v>60</v>
      </c>
      <c r="AK99" t="s">
        <v>60</v>
      </c>
      <c r="AL99" t="s">
        <v>60</v>
      </c>
      <c r="AM99" t="s">
        <v>60</v>
      </c>
      <c r="AN99" t="s">
        <v>60</v>
      </c>
      <c r="AO99" t="s">
        <v>70</v>
      </c>
      <c r="AP99" t="b">
        <v>0</v>
      </c>
      <c r="AQ99" t="b">
        <v>0</v>
      </c>
      <c r="AR99" t="s">
        <v>71</v>
      </c>
      <c r="AS99" t="b">
        <v>0</v>
      </c>
      <c r="AT99" t="s">
        <v>60</v>
      </c>
      <c r="AU99" t="s">
        <v>60</v>
      </c>
      <c r="AX99" t="s">
        <v>60</v>
      </c>
      <c r="AY99" t="s">
        <v>60</v>
      </c>
      <c r="BA99" t="b">
        <v>0</v>
      </c>
      <c r="BB99" t="s">
        <v>60</v>
      </c>
      <c r="BD99" t="s">
        <v>60</v>
      </c>
    </row>
    <row r="100" spans="1:56" x14ac:dyDescent="0.25">
      <c r="A100" t="s">
        <v>206</v>
      </c>
      <c r="B100" t="s">
        <v>217</v>
      </c>
      <c r="C100" t="str">
        <f t="shared" si="5"/>
        <v>0708340</v>
      </c>
      <c r="D100" t="s">
        <v>105</v>
      </c>
      <c r="E100" t="s">
        <v>105</v>
      </c>
      <c r="F100" t="s">
        <v>218</v>
      </c>
      <c r="G100">
        <v>1005</v>
      </c>
      <c r="H100" t="str">
        <f>"01357"</f>
        <v>01357</v>
      </c>
      <c r="I100" t="s">
        <v>60</v>
      </c>
      <c r="J100" t="s">
        <v>219</v>
      </c>
      <c r="K100" t="s">
        <v>62</v>
      </c>
      <c r="L100">
        <v>32</v>
      </c>
      <c r="N100" t="str">
        <f t="shared" si="6"/>
        <v>0</v>
      </c>
      <c r="O100">
        <v>32</v>
      </c>
      <c r="P100" t="s">
        <v>96</v>
      </c>
      <c r="Q100" t="s">
        <v>79</v>
      </c>
      <c r="R100" t="s">
        <v>79</v>
      </c>
      <c r="S100" t="s">
        <v>65</v>
      </c>
      <c r="T100" t="s">
        <v>66</v>
      </c>
      <c r="U100" t="s">
        <v>67</v>
      </c>
      <c r="V100" t="s">
        <v>67</v>
      </c>
      <c r="X100" t="b">
        <v>1</v>
      </c>
      <c r="Y100" t="b">
        <v>1</v>
      </c>
      <c r="Z100" t="b">
        <v>1</v>
      </c>
      <c r="AA100">
        <v>103</v>
      </c>
      <c r="AB100">
        <v>230</v>
      </c>
      <c r="AC100" t="s">
        <v>68</v>
      </c>
      <c r="AD100" t="b">
        <v>0</v>
      </c>
      <c r="AE100" t="b">
        <v>0</v>
      </c>
      <c r="AF100" t="s">
        <v>69</v>
      </c>
      <c r="AG100" t="s">
        <v>60</v>
      </c>
      <c r="AH100" t="s">
        <v>60</v>
      </c>
      <c r="AI100" t="b">
        <v>1</v>
      </c>
      <c r="AJ100" t="s">
        <v>60</v>
      </c>
      <c r="AK100" t="s">
        <v>60</v>
      </c>
      <c r="AL100" t="s">
        <v>60</v>
      </c>
      <c r="AM100" t="s">
        <v>60</v>
      </c>
      <c r="AN100" t="s">
        <v>60</v>
      </c>
      <c r="AO100" t="s">
        <v>70</v>
      </c>
      <c r="AP100" t="b">
        <v>0</v>
      </c>
      <c r="AQ100" t="b">
        <v>0</v>
      </c>
      <c r="AR100" t="s">
        <v>71</v>
      </c>
      <c r="AS100" t="b">
        <v>0</v>
      </c>
      <c r="AT100" t="s">
        <v>60</v>
      </c>
      <c r="AU100" t="s">
        <v>60</v>
      </c>
      <c r="AX100" t="s">
        <v>60</v>
      </c>
      <c r="AY100" t="s">
        <v>60</v>
      </c>
      <c r="BA100" t="b">
        <v>0</v>
      </c>
      <c r="BB100" t="s">
        <v>60</v>
      </c>
      <c r="BD100" t="s">
        <v>60</v>
      </c>
    </row>
    <row r="101" spans="1:56" x14ac:dyDescent="0.25">
      <c r="A101" t="s">
        <v>206</v>
      </c>
      <c r="B101" t="s">
        <v>217</v>
      </c>
      <c r="C101" t="str">
        <f t="shared" si="5"/>
        <v>0708340</v>
      </c>
      <c r="D101" t="s">
        <v>85</v>
      </c>
      <c r="E101" t="s">
        <v>85</v>
      </c>
      <c r="F101" t="s">
        <v>218</v>
      </c>
      <c r="G101">
        <v>1006</v>
      </c>
      <c r="H101" t="str">
        <f>"01357"</f>
        <v>01357</v>
      </c>
      <c r="I101" t="s">
        <v>60</v>
      </c>
      <c r="J101" t="s">
        <v>219</v>
      </c>
      <c r="K101" t="s">
        <v>62</v>
      </c>
      <c r="L101">
        <v>32</v>
      </c>
      <c r="N101" t="str">
        <f t="shared" si="6"/>
        <v>0</v>
      </c>
      <c r="O101">
        <v>32</v>
      </c>
      <c r="P101" t="s">
        <v>96</v>
      </c>
      <c r="Q101" t="s">
        <v>79</v>
      </c>
      <c r="R101" t="s">
        <v>79</v>
      </c>
      <c r="S101" t="s">
        <v>65</v>
      </c>
      <c r="T101" t="s">
        <v>66</v>
      </c>
      <c r="U101" t="s">
        <v>67</v>
      </c>
      <c r="V101" t="s">
        <v>67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68</v>
      </c>
      <c r="AD101" t="b">
        <v>0</v>
      </c>
      <c r="AE101" t="b">
        <v>0</v>
      </c>
      <c r="AF101" t="s">
        <v>69</v>
      </c>
      <c r="AG101" t="s">
        <v>60</v>
      </c>
      <c r="AH101" t="s">
        <v>60</v>
      </c>
      <c r="AI101" t="b">
        <v>1</v>
      </c>
      <c r="AJ101" t="s">
        <v>60</v>
      </c>
      <c r="AK101" t="s">
        <v>60</v>
      </c>
      <c r="AL101" t="s">
        <v>60</v>
      </c>
      <c r="AM101" t="s">
        <v>60</v>
      </c>
      <c r="AN101" t="s">
        <v>60</v>
      </c>
      <c r="AO101" t="s">
        <v>70</v>
      </c>
      <c r="AP101" t="b">
        <v>0</v>
      </c>
      <c r="AQ101" t="b">
        <v>0</v>
      </c>
      <c r="AR101" t="s">
        <v>71</v>
      </c>
      <c r="AS101" t="b">
        <v>0</v>
      </c>
      <c r="AT101" t="s">
        <v>60</v>
      </c>
      <c r="AU101" t="s">
        <v>60</v>
      </c>
      <c r="AX101" t="s">
        <v>60</v>
      </c>
      <c r="AY101" t="s">
        <v>60</v>
      </c>
      <c r="BA101" t="b">
        <v>0</v>
      </c>
      <c r="BB101" t="s">
        <v>60</v>
      </c>
      <c r="BD101" t="s">
        <v>60</v>
      </c>
    </row>
    <row r="102" spans="1:56" x14ac:dyDescent="0.25">
      <c r="A102" t="s">
        <v>206</v>
      </c>
      <c r="B102" t="s">
        <v>222</v>
      </c>
      <c r="C102" t="str">
        <f t="shared" ref="C102:C109" si="7">"0708350"</f>
        <v>0708350</v>
      </c>
      <c r="D102" t="s">
        <v>85</v>
      </c>
      <c r="E102" t="s">
        <v>85</v>
      </c>
      <c r="G102">
        <v>1001</v>
      </c>
      <c r="H102" t="s">
        <v>220</v>
      </c>
      <c r="I102" t="s">
        <v>60</v>
      </c>
      <c r="J102" t="s">
        <v>221</v>
      </c>
      <c r="K102" t="s">
        <v>62</v>
      </c>
      <c r="L102">
        <v>30</v>
      </c>
      <c r="N102" t="str">
        <f t="shared" si="6"/>
        <v>0</v>
      </c>
      <c r="O102">
        <v>30</v>
      </c>
      <c r="P102" t="s">
        <v>96</v>
      </c>
      <c r="Q102" t="s">
        <v>79</v>
      </c>
      <c r="R102" t="s">
        <v>79</v>
      </c>
      <c r="S102" t="s">
        <v>65</v>
      </c>
      <c r="T102" t="s">
        <v>66</v>
      </c>
      <c r="U102" t="s">
        <v>67</v>
      </c>
      <c r="V102" t="s">
        <v>67</v>
      </c>
      <c r="X102" t="b">
        <v>1</v>
      </c>
      <c r="Y102" t="b">
        <v>1</v>
      </c>
      <c r="Z102" t="b">
        <v>1</v>
      </c>
      <c r="AA102">
        <v>103</v>
      </c>
      <c r="AB102">
        <v>230</v>
      </c>
      <c r="AC102" t="s">
        <v>68</v>
      </c>
      <c r="AD102" t="b">
        <v>0</v>
      </c>
      <c r="AE102" t="b">
        <v>0</v>
      </c>
      <c r="AF102" t="s">
        <v>69</v>
      </c>
      <c r="AG102" t="s">
        <v>60</v>
      </c>
      <c r="AH102" t="s">
        <v>60</v>
      </c>
      <c r="AI102" t="b">
        <v>1</v>
      </c>
      <c r="AJ102" t="s">
        <v>60</v>
      </c>
      <c r="AK102" t="s">
        <v>60</v>
      </c>
      <c r="AL102" t="s">
        <v>60</v>
      </c>
      <c r="AM102" t="s">
        <v>60</v>
      </c>
      <c r="AN102" t="s">
        <v>60</v>
      </c>
      <c r="AO102" t="s">
        <v>70</v>
      </c>
      <c r="AP102" t="b">
        <v>0</v>
      </c>
      <c r="AQ102" t="b">
        <v>0</v>
      </c>
      <c r="AR102" t="s">
        <v>71</v>
      </c>
      <c r="AS102" t="b">
        <v>0</v>
      </c>
      <c r="AT102" t="s">
        <v>60</v>
      </c>
      <c r="AU102" t="s">
        <v>60</v>
      </c>
      <c r="AX102" t="s">
        <v>60</v>
      </c>
      <c r="AY102" t="s">
        <v>60</v>
      </c>
      <c r="BA102" t="b">
        <v>0</v>
      </c>
      <c r="BB102" t="s">
        <v>60</v>
      </c>
      <c r="BD102" t="s">
        <v>60</v>
      </c>
    </row>
    <row r="103" spans="1:56" x14ac:dyDescent="0.25">
      <c r="A103" t="s">
        <v>206</v>
      </c>
      <c r="B103" t="s">
        <v>222</v>
      </c>
      <c r="C103" t="str">
        <f t="shared" si="7"/>
        <v>0708350</v>
      </c>
      <c r="D103" t="s">
        <v>81</v>
      </c>
      <c r="E103" t="s">
        <v>81</v>
      </c>
      <c r="G103">
        <v>1002</v>
      </c>
      <c r="H103" t="s">
        <v>220</v>
      </c>
      <c r="I103" t="s">
        <v>60</v>
      </c>
      <c r="J103" t="s">
        <v>221</v>
      </c>
      <c r="K103" t="s">
        <v>62</v>
      </c>
      <c r="L103">
        <v>33</v>
      </c>
      <c r="N103" t="str">
        <f t="shared" si="6"/>
        <v>0</v>
      </c>
      <c r="O103">
        <v>33</v>
      </c>
      <c r="P103" t="s">
        <v>96</v>
      </c>
      <c r="Q103" t="s">
        <v>79</v>
      </c>
      <c r="R103" t="s">
        <v>79</v>
      </c>
      <c r="S103" t="s">
        <v>65</v>
      </c>
      <c r="T103" t="s">
        <v>66</v>
      </c>
      <c r="U103" t="s">
        <v>67</v>
      </c>
      <c r="V103" t="s">
        <v>67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68</v>
      </c>
      <c r="AD103" t="b">
        <v>0</v>
      </c>
      <c r="AE103" t="b">
        <v>0</v>
      </c>
      <c r="AF103" t="s">
        <v>69</v>
      </c>
      <c r="AG103" t="s">
        <v>60</v>
      </c>
      <c r="AH103" t="s">
        <v>60</v>
      </c>
      <c r="AI103" t="b">
        <v>1</v>
      </c>
      <c r="AJ103" t="s">
        <v>60</v>
      </c>
      <c r="AK103" t="s">
        <v>60</v>
      </c>
      <c r="AL103" t="s">
        <v>60</v>
      </c>
      <c r="AM103" t="s">
        <v>60</v>
      </c>
      <c r="AN103" t="s">
        <v>60</v>
      </c>
      <c r="AO103" t="s">
        <v>70</v>
      </c>
      <c r="AP103" t="b">
        <v>0</v>
      </c>
      <c r="AQ103" t="b">
        <v>0</v>
      </c>
      <c r="AR103" t="s">
        <v>71</v>
      </c>
      <c r="AS103" t="b">
        <v>0</v>
      </c>
      <c r="AT103" t="s">
        <v>60</v>
      </c>
      <c r="AU103" t="s">
        <v>60</v>
      </c>
      <c r="AX103" t="s">
        <v>60</v>
      </c>
      <c r="AY103" t="s">
        <v>60</v>
      </c>
      <c r="BA103" t="b">
        <v>0</v>
      </c>
      <c r="BB103" t="s">
        <v>60</v>
      </c>
      <c r="BD103" t="s">
        <v>60</v>
      </c>
    </row>
    <row r="104" spans="1:56" x14ac:dyDescent="0.25">
      <c r="A104" t="s">
        <v>206</v>
      </c>
      <c r="B104" t="s">
        <v>222</v>
      </c>
      <c r="C104" t="str">
        <f t="shared" si="7"/>
        <v>0708350</v>
      </c>
      <c r="D104" t="s">
        <v>73</v>
      </c>
      <c r="E104" t="s">
        <v>73</v>
      </c>
      <c r="F104" t="s">
        <v>218</v>
      </c>
      <c r="G104">
        <v>1003</v>
      </c>
      <c r="H104" t="str">
        <f>"01357"</f>
        <v>01357</v>
      </c>
      <c r="I104" t="s">
        <v>60</v>
      </c>
      <c r="J104" t="s">
        <v>219</v>
      </c>
      <c r="K104" t="s">
        <v>62</v>
      </c>
      <c r="L104">
        <v>34</v>
      </c>
      <c r="N104" t="str">
        <f t="shared" si="6"/>
        <v>0</v>
      </c>
      <c r="O104">
        <v>34</v>
      </c>
      <c r="P104" t="s">
        <v>96</v>
      </c>
      <c r="Q104" t="s">
        <v>79</v>
      </c>
      <c r="R104" t="s">
        <v>79</v>
      </c>
      <c r="S104" t="s">
        <v>65</v>
      </c>
      <c r="T104" t="s">
        <v>66</v>
      </c>
      <c r="U104" t="s">
        <v>67</v>
      </c>
      <c r="V104" t="s">
        <v>67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68</v>
      </c>
      <c r="AD104" t="b">
        <v>0</v>
      </c>
      <c r="AE104" t="b">
        <v>0</v>
      </c>
      <c r="AF104" t="s">
        <v>69</v>
      </c>
      <c r="AG104" t="s">
        <v>60</v>
      </c>
      <c r="AH104" t="s">
        <v>60</v>
      </c>
      <c r="AI104" t="b">
        <v>1</v>
      </c>
      <c r="AJ104" t="s">
        <v>60</v>
      </c>
      <c r="AK104" t="s">
        <v>60</v>
      </c>
      <c r="AL104" t="s">
        <v>60</v>
      </c>
      <c r="AM104" t="s">
        <v>60</v>
      </c>
      <c r="AN104" t="s">
        <v>60</v>
      </c>
      <c r="AO104" t="s">
        <v>70</v>
      </c>
      <c r="AP104" t="b">
        <v>0</v>
      </c>
      <c r="AQ104" t="b">
        <v>0</v>
      </c>
      <c r="AR104" t="s">
        <v>71</v>
      </c>
      <c r="AS104" t="b">
        <v>0</v>
      </c>
      <c r="AT104" t="s">
        <v>60</v>
      </c>
      <c r="AU104" t="s">
        <v>60</v>
      </c>
      <c r="AX104" t="s">
        <v>60</v>
      </c>
      <c r="AY104" t="s">
        <v>60</v>
      </c>
      <c r="BA104" t="b">
        <v>0</v>
      </c>
      <c r="BB104" t="s">
        <v>60</v>
      </c>
      <c r="BD104" t="s">
        <v>60</v>
      </c>
    </row>
    <row r="105" spans="1:56" x14ac:dyDescent="0.25">
      <c r="A105" t="s">
        <v>206</v>
      </c>
      <c r="B105" t="s">
        <v>222</v>
      </c>
      <c r="C105" t="str">
        <f t="shared" si="7"/>
        <v>0708350</v>
      </c>
      <c r="D105" t="s">
        <v>58</v>
      </c>
      <c r="E105" t="s">
        <v>58</v>
      </c>
      <c r="F105" t="s">
        <v>218</v>
      </c>
      <c r="G105">
        <v>1004</v>
      </c>
      <c r="H105" t="str">
        <f>"01357"</f>
        <v>01357</v>
      </c>
      <c r="I105" t="s">
        <v>60</v>
      </c>
      <c r="J105" t="s">
        <v>219</v>
      </c>
      <c r="K105" t="s">
        <v>62</v>
      </c>
      <c r="L105">
        <v>30</v>
      </c>
      <c r="N105" t="str">
        <f t="shared" si="6"/>
        <v>0</v>
      </c>
      <c r="O105">
        <v>30</v>
      </c>
      <c r="P105" t="s">
        <v>96</v>
      </c>
      <c r="Q105" t="s">
        <v>79</v>
      </c>
      <c r="R105" t="s">
        <v>79</v>
      </c>
      <c r="S105" t="s">
        <v>65</v>
      </c>
      <c r="T105" t="s">
        <v>66</v>
      </c>
      <c r="U105" t="s">
        <v>67</v>
      </c>
      <c r="V105" t="s">
        <v>67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68</v>
      </c>
      <c r="AD105" t="b">
        <v>0</v>
      </c>
      <c r="AE105" t="b">
        <v>0</v>
      </c>
      <c r="AF105" t="s">
        <v>69</v>
      </c>
      <c r="AG105" t="s">
        <v>60</v>
      </c>
      <c r="AH105" t="s">
        <v>60</v>
      </c>
      <c r="AI105" t="b">
        <v>1</v>
      </c>
      <c r="AJ105" t="s">
        <v>60</v>
      </c>
      <c r="AK105" t="s">
        <v>60</v>
      </c>
      <c r="AL105" t="s">
        <v>60</v>
      </c>
      <c r="AM105" t="s">
        <v>60</v>
      </c>
      <c r="AN105" t="s">
        <v>60</v>
      </c>
      <c r="AO105" t="s">
        <v>70</v>
      </c>
      <c r="AP105" t="b">
        <v>0</v>
      </c>
      <c r="AQ105" t="b">
        <v>0</v>
      </c>
      <c r="AR105" t="s">
        <v>71</v>
      </c>
      <c r="AS105" t="b">
        <v>0</v>
      </c>
      <c r="AT105" t="s">
        <v>60</v>
      </c>
      <c r="AU105" t="s">
        <v>60</v>
      </c>
      <c r="AX105" t="s">
        <v>60</v>
      </c>
      <c r="AY105" t="s">
        <v>60</v>
      </c>
      <c r="BA105" t="b">
        <v>0</v>
      </c>
      <c r="BB105" t="s">
        <v>60</v>
      </c>
      <c r="BD105" t="s">
        <v>60</v>
      </c>
    </row>
    <row r="106" spans="1:56" x14ac:dyDescent="0.25">
      <c r="A106" t="s">
        <v>206</v>
      </c>
      <c r="B106" t="s">
        <v>222</v>
      </c>
      <c r="C106" t="str">
        <f t="shared" si="7"/>
        <v>0708350</v>
      </c>
      <c r="D106" t="s">
        <v>102</v>
      </c>
      <c r="E106" t="s">
        <v>102</v>
      </c>
      <c r="F106" t="s">
        <v>218</v>
      </c>
      <c r="G106">
        <v>1005</v>
      </c>
      <c r="H106" t="str">
        <f>"01357"</f>
        <v>01357</v>
      </c>
      <c r="I106" t="s">
        <v>60</v>
      </c>
      <c r="J106" t="s">
        <v>219</v>
      </c>
      <c r="K106" t="s">
        <v>62</v>
      </c>
      <c r="L106">
        <v>35</v>
      </c>
      <c r="N106" t="str">
        <f t="shared" si="6"/>
        <v>0</v>
      </c>
      <c r="O106">
        <v>35</v>
      </c>
      <c r="P106" t="s">
        <v>96</v>
      </c>
      <c r="Q106" t="s">
        <v>79</v>
      </c>
      <c r="R106" t="s">
        <v>79</v>
      </c>
      <c r="S106" t="s">
        <v>65</v>
      </c>
      <c r="T106" t="s">
        <v>66</v>
      </c>
      <c r="U106" t="s">
        <v>67</v>
      </c>
      <c r="V106" t="s">
        <v>67</v>
      </c>
      <c r="X106" t="b">
        <v>1</v>
      </c>
      <c r="Y106" t="b">
        <v>1</v>
      </c>
      <c r="Z106" t="b">
        <v>1</v>
      </c>
      <c r="AA106">
        <v>103</v>
      </c>
      <c r="AB106">
        <v>230</v>
      </c>
      <c r="AC106" t="s">
        <v>68</v>
      </c>
      <c r="AD106" t="b">
        <v>0</v>
      </c>
      <c r="AE106" t="b">
        <v>0</v>
      </c>
      <c r="AF106" t="s">
        <v>69</v>
      </c>
      <c r="AG106" t="s">
        <v>60</v>
      </c>
      <c r="AH106" t="s">
        <v>60</v>
      </c>
      <c r="AI106" t="b">
        <v>1</v>
      </c>
      <c r="AJ106" t="s">
        <v>60</v>
      </c>
      <c r="AK106" t="s">
        <v>60</v>
      </c>
      <c r="AL106" t="s">
        <v>60</v>
      </c>
      <c r="AM106" t="s">
        <v>60</v>
      </c>
      <c r="AN106" t="s">
        <v>60</v>
      </c>
      <c r="AO106" t="s">
        <v>70</v>
      </c>
      <c r="AP106" t="b">
        <v>0</v>
      </c>
      <c r="AQ106" t="b">
        <v>0</v>
      </c>
      <c r="AR106" t="s">
        <v>71</v>
      </c>
      <c r="AS106" t="b">
        <v>0</v>
      </c>
      <c r="AT106" t="s">
        <v>60</v>
      </c>
      <c r="AU106" t="s">
        <v>60</v>
      </c>
      <c r="AX106" t="s">
        <v>60</v>
      </c>
      <c r="AY106" t="s">
        <v>60</v>
      </c>
      <c r="BA106" t="b">
        <v>0</v>
      </c>
      <c r="BB106" t="s">
        <v>60</v>
      </c>
      <c r="BD106" t="s">
        <v>60</v>
      </c>
    </row>
    <row r="107" spans="1:56" x14ac:dyDescent="0.25">
      <c r="A107" t="s">
        <v>206</v>
      </c>
      <c r="B107" t="s">
        <v>222</v>
      </c>
      <c r="C107" t="str">
        <f t="shared" si="7"/>
        <v>0708350</v>
      </c>
      <c r="D107" t="s">
        <v>105</v>
      </c>
      <c r="E107" t="s">
        <v>105</v>
      </c>
      <c r="G107">
        <v>1006</v>
      </c>
      <c r="H107" t="s">
        <v>220</v>
      </c>
      <c r="I107" t="s">
        <v>60</v>
      </c>
      <c r="J107" t="s">
        <v>221</v>
      </c>
      <c r="K107" t="s">
        <v>62</v>
      </c>
      <c r="L107">
        <v>30</v>
      </c>
      <c r="N107" t="str">
        <f t="shared" si="6"/>
        <v>0</v>
      </c>
      <c r="O107">
        <v>30</v>
      </c>
      <c r="P107" t="s">
        <v>96</v>
      </c>
      <c r="Q107" t="s">
        <v>79</v>
      </c>
      <c r="R107" t="s">
        <v>79</v>
      </c>
      <c r="S107" t="s">
        <v>65</v>
      </c>
      <c r="T107" t="s">
        <v>66</v>
      </c>
      <c r="U107" t="s">
        <v>67</v>
      </c>
      <c r="V107" t="s">
        <v>67</v>
      </c>
      <c r="X107" t="b">
        <v>1</v>
      </c>
      <c r="Y107" t="b">
        <v>1</v>
      </c>
      <c r="Z107" t="b">
        <v>1</v>
      </c>
      <c r="AA107">
        <v>103</v>
      </c>
      <c r="AB107">
        <v>230</v>
      </c>
      <c r="AC107" t="s">
        <v>68</v>
      </c>
      <c r="AD107" t="b">
        <v>0</v>
      </c>
      <c r="AE107" t="b">
        <v>0</v>
      </c>
      <c r="AF107" t="s">
        <v>69</v>
      </c>
      <c r="AG107" t="s">
        <v>60</v>
      </c>
      <c r="AH107" t="s">
        <v>60</v>
      </c>
      <c r="AI107" t="b">
        <v>1</v>
      </c>
      <c r="AJ107" t="s">
        <v>60</v>
      </c>
      <c r="AK107" t="s">
        <v>60</v>
      </c>
      <c r="AL107" t="s">
        <v>60</v>
      </c>
      <c r="AM107" t="s">
        <v>60</v>
      </c>
      <c r="AN107" t="s">
        <v>60</v>
      </c>
      <c r="AO107" t="s">
        <v>70</v>
      </c>
      <c r="AP107" t="b">
        <v>0</v>
      </c>
      <c r="AQ107" t="b">
        <v>0</v>
      </c>
      <c r="AR107" t="s">
        <v>71</v>
      </c>
      <c r="AS107" t="b">
        <v>0</v>
      </c>
      <c r="AT107" t="s">
        <v>60</v>
      </c>
      <c r="AU107" t="s">
        <v>60</v>
      </c>
      <c r="AX107" t="s">
        <v>60</v>
      </c>
      <c r="AY107" t="s">
        <v>60</v>
      </c>
      <c r="BA107" t="b">
        <v>0</v>
      </c>
      <c r="BB107" t="s">
        <v>60</v>
      </c>
      <c r="BD107" t="s">
        <v>60</v>
      </c>
    </row>
    <row r="108" spans="1:56" x14ac:dyDescent="0.25">
      <c r="A108" t="s">
        <v>206</v>
      </c>
      <c r="B108" t="s">
        <v>222</v>
      </c>
      <c r="C108" t="str">
        <f t="shared" si="7"/>
        <v>0708350</v>
      </c>
      <c r="D108" t="s">
        <v>98</v>
      </c>
      <c r="E108" t="s">
        <v>98</v>
      </c>
      <c r="G108">
        <v>1008</v>
      </c>
      <c r="H108" t="str">
        <f>"01358"</f>
        <v>01358</v>
      </c>
      <c r="I108" t="s">
        <v>60</v>
      </c>
      <c r="J108" t="s">
        <v>223</v>
      </c>
      <c r="K108" t="s">
        <v>62</v>
      </c>
      <c r="L108">
        <v>30</v>
      </c>
      <c r="N108" t="str">
        <f t="shared" si="6"/>
        <v>0</v>
      </c>
      <c r="O108">
        <v>30</v>
      </c>
      <c r="P108" t="s">
        <v>96</v>
      </c>
      <c r="Q108" t="s">
        <v>79</v>
      </c>
      <c r="R108" t="s">
        <v>79</v>
      </c>
      <c r="S108" t="s">
        <v>65</v>
      </c>
      <c r="T108" t="s">
        <v>66</v>
      </c>
      <c r="U108" t="s">
        <v>67</v>
      </c>
      <c r="V108" t="s">
        <v>67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68</v>
      </c>
      <c r="AD108" t="b">
        <v>0</v>
      </c>
      <c r="AE108" t="b">
        <v>0</v>
      </c>
      <c r="AF108" t="s">
        <v>69</v>
      </c>
      <c r="AG108" t="s">
        <v>60</v>
      </c>
      <c r="AH108" t="s">
        <v>60</v>
      </c>
      <c r="AI108" t="b">
        <v>1</v>
      </c>
      <c r="AJ108" t="s">
        <v>60</v>
      </c>
      <c r="AK108" t="s">
        <v>60</v>
      </c>
      <c r="AL108" t="s">
        <v>60</v>
      </c>
      <c r="AM108" t="s">
        <v>60</v>
      </c>
      <c r="AN108" t="s">
        <v>60</v>
      </c>
      <c r="AO108" t="s">
        <v>70</v>
      </c>
      <c r="AP108" t="b">
        <v>0</v>
      </c>
      <c r="AQ108" t="b">
        <v>0</v>
      </c>
      <c r="AR108" t="s">
        <v>71</v>
      </c>
      <c r="AS108" t="b">
        <v>0</v>
      </c>
      <c r="AT108" t="s">
        <v>60</v>
      </c>
      <c r="AU108" t="s">
        <v>60</v>
      </c>
      <c r="AX108" t="s">
        <v>60</v>
      </c>
      <c r="AY108" t="s">
        <v>60</v>
      </c>
      <c r="BA108" t="b">
        <v>0</v>
      </c>
      <c r="BB108" t="s">
        <v>60</v>
      </c>
      <c r="BD108" t="s">
        <v>60</v>
      </c>
    </row>
    <row r="109" spans="1:56" x14ac:dyDescent="0.25">
      <c r="A109" t="s">
        <v>206</v>
      </c>
      <c r="B109" t="s">
        <v>222</v>
      </c>
      <c r="C109" t="str">
        <f t="shared" si="7"/>
        <v>0708350</v>
      </c>
      <c r="D109" t="s">
        <v>85</v>
      </c>
      <c r="E109" t="s">
        <v>85</v>
      </c>
      <c r="G109">
        <v>1009</v>
      </c>
      <c r="H109" t="str">
        <f>"01358"</f>
        <v>01358</v>
      </c>
      <c r="I109" t="s">
        <v>60</v>
      </c>
      <c r="J109" t="s">
        <v>223</v>
      </c>
      <c r="K109" t="s">
        <v>62</v>
      </c>
      <c r="L109">
        <v>30</v>
      </c>
      <c r="N109" t="str">
        <f t="shared" si="6"/>
        <v>0</v>
      </c>
      <c r="O109">
        <v>30</v>
      </c>
      <c r="P109" t="s">
        <v>96</v>
      </c>
      <c r="Q109" t="s">
        <v>79</v>
      </c>
      <c r="R109" t="s">
        <v>79</v>
      </c>
      <c r="S109" t="s">
        <v>65</v>
      </c>
      <c r="T109" t="s">
        <v>66</v>
      </c>
      <c r="U109" t="s">
        <v>67</v>
      </c>
      <c r="V109" t="s">
        <v>67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68</v>
      </c>
      <c r="AD109" t="b">
        <v>0</v>
      </c>
      <c r="AE109" t="b">
        <v>0</v>
      </c>
      <c r="AF109" t="s">
        <v>69</v>
      </c>
      <c r="AG109" t="s">
        <v>60</v>
      </c>
      <c r="AH109" t="s">
        <v>60</v>
      </c>
      <c r="AI109" t="b">
        <v>1</v>
      </c>
      <c r="AJ109" t="s">
        <v>60</v>
      </c>
      <c r="AK109" t="s">
        <v>60</v>
      </c>
      <c r="AL109" t="s">
        <v>60</v>
      </c>
      <c r="AM109" t="s">
        <v>60</v>
      </c>
      <c r="AN109" t="s">
        <v>60</v>
      </c>
      <c r="AO109" t="s">
        <v>70</v>
      </c>
      <c r="AP109" t="b">
        <v>0</v>
      </c>
      <c r="AQ109" t="b">
        <v>0</v>
      </c>
      <c r="AR109" t="s">
        <v>71</v>
      </c>
      <c r="AS109" t="b">
        <v>0</v>
      </c>
      <c r="AT109" t="s">
        <v>60</v>
      </c>
      <c r="AU109" t="s">
        <v>60</v>
      </c>
      <c r="AX109" t="s">
        <v>60</v>
      </c>
      <c r="AY109" t="s">
        <v>60</v>
      </c>
      <c r="BA109" t="b">
        <v>0</v>
      </c>
      <c r="BB109" t="s">
        <v>60</v>
      </c>
      <c r="BD109" t="s">
        <v>60</v>
      </c>
    </row>
    <row r="110" spans="1:56" x14ac:dyDescent="0.25">
      <c r="A110" t="s">
        <v>206</v>
      </c>
      <c r="B110" t="s">
        <v>224</v>
      </c>
      <c r="C110" t="str">
        <f t="shared" ref="C110:C115" si="8">"0708360"</f>
        <v>0708360</v>
      </c>
      <c r="D110" t="s">
        <v>81</v>
      </c>
      <c r="E110" t="s">
        <v>81</v>
      </c>
      <c r="G110">
        <v>1001</v>
      </c>
      <c r="H110" t="str">
        <f>"01358"</f>
        <v>01358</v>
      </c>
      <c r="I110" t="s">
        <v>60</v>
      </c>
      <c r="J110" t="s">
        <v>223</v>
      </c>
      <c r="K110" t="s">
        <v>62</v>
      </c>
      <c r="L110">
        <v>33</v>
      </c>
      <c r="N110" t="str">
        <f t="shared" si="6"/>
        <v>0</v>
      </c>
      <c r="O110">
        <v>33</v>
      </c>
      <c r="P110" t="s">
        <v>96</v>
      </c>
      <c r="Q110" t="s">
        <v>64</v>
      </c>
      <c r="R110" t="s">
        <v>64</v>
      </c>
      <c r="S110" t="s">
        <v>65</v>
      </c>
      <c r="T110" t="s">
        <v>66</v>
      </c>
      <c r="U110" t="s">
        <v>67</v>
      </c>
      <c r="V110" t="s">
        <v>67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68</v>
      </c>
      <c r="AD110" t="b">
        <v>0</v>
      </c>
      <c r="AE110" t="b">
        <v>0</v>
      </c>
      <c r="AF110" t="s">
        <v>69</v>
      </c>
      <c r="AG110" t="s">
        <v>60</v>
      </c>
      <c r="AH110" t="s">
        <v>60</v>
      </c>
      <c r="AI110" t="b">
        <v>1</v>
      </c>
      <c r="AJ110" t="s">
        <v>92</v>
      </c>
      <c r="AK110" t="s">
        <v>60</v>
      </c>
      <c r="AL110" t="s">
        <v>60</v>
      </c>
      <c r="AM110" t="s">
        <v>60</v>
      </c>
      <c r="AN110" t="s">
        <v>60</v>
      </c>
      <c r="AO110" t="s">
        <v>70</v>
      </c>
      <c r="AP110" t="b">
        <v>0</v>
      </c>
      <c r="AQ110" t="b">
        <v>0</v>
      </c>
      <c r="AR110" t="s">
        <v>71</v>
      </c>
      <c r="AS110" t="b">
        <v>0</v>
      </c>
      <c r="AT110" t="s">
        <v>60</v>
      </c>
      <c r="AU110" t="s">
        <v>60</v>
      </c>
      <c r="AX110" t="s">
        <v>60</v>
      </c>
      <c r="AY110" t="s">
        <v>60</v>
      </c>
      <c r="BA110" t="b">
        <v>0</v>
      </c>
      <c r="BB110" t="s">
        <v>60</v>
      </c>
      <c r="BD110" t="s">
        <v>60</v>
      </c>
    </row>
    <row r="111" spans="1:56" x14ac:dyDescent="0.25">
      <c r="A111" t="s">
        <v>206</v>
      </c>
      <c r="B111" t="s">
        <v>224</v>
      </c>
      <c r="C111" t="str">
        <f t="shared" si="8"/>
        <v>0708360</v>
      </c>
      <c r="D111" t="s">
        <v>102</v>
      </c>
      <c r="E111" t="s">
        <v>102</v>
      </c>
      <c r="G111">
        <v>1002</v>
      </c>
      <c r="H111" t="str">
        <f>"01358"</f>
        <v>01358</v>
      </c>
      <c r="I111" t="s">
        <v>60</v>
      </c>
      <c r="J111" t="s">
        <v>223</v>
      </c>
      <c r="K111" t="s">
        <v>62</v>
      </c>
      <c r="L111">
        <v>30</v>
      </c>
      <c r="N111" t="str">
        <f t="shared" si="6"/>
        <v>0</v>
      </c>
      <c r="O111">
        <v>30</v>
      </c>
      <c r="P111" t="s">
        <v>96</v>
      </c>
      <c r="Q111" t="s">
        <v>64</v>
      </c>
      <c r="R111" t="s">
        <v>64</v>
      </c>
      <c r="S111" t="s">
        <v>65</v>
      </c>
      <c r="T111" t="s">
        <v>66</v>
      </c>
      <c r="U111" t="s">
        <v>67</v>
      </c>
      <c r="V111" t="s">
        <v>67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68</v>
      </c>
      <c r="AD111" t="b">
        <v>0</v>
      </c>
      <c r="AE111" t="b">
        <v>0</v>
      </c>
      <c r="AF111" t="s">
        <v>69</v>
      </c>
      <c r="AG111" t="s">
        <v>60</v>
      </c>
      <c r="AH111" t="s">
        <v>60</v>
      </c>
      <c r="AI111" t="b">
        <v>1</v>
      </c>
      <c r="AJ111" t="s">
        <v>92</v>
      </c>
      <c r="AK111" t="s">
        <v>60</v>
      </c>
      <c r="AL111" t="s">
        <v>60</v>
      </c>
      <c r="AM111" t="s">
        <v>60</v>
      </c>
      <c r="AN111" t="s">
        <v>60</v>
      </c>
      <c r="AO111" t="s">
        <v>70</v>
      </c>
      <c r="AP111" t="b">
        <v>0</v>
      </c>
      <c r="AQ111" t="b">
        <v>0</v>
      </c>
      <c r="AR111" t="s">
        <v>71</v>
      </c>
      <c r="AS111" t="b">
        <v>0</v>
      </c>
      <c r="AT111" t="s">
        <v>60</v>
      </c>
      <c r="AU111" t="s">
        <v>60</v>
      </c>
      <c r="AX111" t="s">
        <v>60</v>
      </c>
      <c r="AY111" t="s">
        <v>60</v>
      </c>
      <c r="BA111" t="b">
        <v>0</v>
      </c>
      <c r="BB111" t="s">
        <v>60</v>
      </c>
      <c r="BD111" t="s">
        <v>60</v>
      </c>
    </row>
    <row r="112" spans="1:56" x14ac:dyDescent="0.25">
      <c r="A112" t="s">
        <v>206</v>
      </c>
      <c r="B112" t="s">
        <v>224</v>
      </c>
      <c r="C112" t="str">
        <f t="shared" si="8"/>
        <v>0708360</v>
      </c>
      <c r="D112" t="s">
        <v>105</v>
      </c>
      <c r="E112" t="s">
        <v>105</v>
      </c>
      <c r="F112" t="s">
        <v>225</v>
      </c>
      <c r="G112">
        <v>1003</v>
      </c>
      <c r="H112" t="str">
        <f>"01356"</f>
        <v>01356</v>
      </c>
      <c r="I112" t="s">
        <v>60</v>
      </c>
      <c r="J112" t="s">
        <v>226</v>
      </c>
      <c r="K112" t="s">
        <v>62</v>
      </c>
      <c r="L112">
        <v>30</v>
      </c>
      <c r="N112" t="str">
        <f t="shared" si="6"/>
        <v>0</v>
      </c>
      <c r="O112">
        <v>30</v>
      </c>
      <c r="P112" t="s">
        <v>96</v>
      </c>
      <c r="Q112" t="s">
        <v>64</v>
      </c>
      <c r="R112" t="s">
        <v>64</v>
      </c>
      <c r="S112" t="s">
        <v>65</v>
      </c>
      <c r="T112" t="s">
        <v>66</v>
      </c>
      <c r="U112" t="s">
        <v>67</v>
      </c>
      <c r="V112" t="s">
        <v>67</v>
      </c>
      <c r="X112" t="b">
        <v>1</v>
      </c>
      <c r="Y112" t="b">
        <v>1</v>
      </c>
      <c r="Z112" t="b">
        <v>1</v>
      </c>
      <c r="AA112">
        <v>103</v>
      </c>
      <c r="AB112">
        <v>230</v>
      </c>
      <c r="AC112" t="s">
        <v>68</v>
      </c>
      <c r="AD112" t="b">
        <v>0</v>
      </c>
      <c r="AE112" t="b">
        <v>0</v>
      </c>
      <c r="AF112" t="s">
        <v>69</v>
      </c>
      <c r="AG112" t="s">
        <v>60</v>
      </c>
      <c r="AH112" t="s">
        <v>60</v>
      </c>
      <c r="AI112" t="b">
        <v>1</v>
      </c>
      <c r="AJ112" t="s">
        <v>92</v>
      </c>
      <c r="AK112" t="s">
        <v>60</v>
      </c>
      <c r="AL112" t="s">
        <v>60</v>
      </c>
      <c r="AM112" t="s">
        <v>60</v>
      </c>
      <c r="AN112" t="s">
        <v>60</v>
      </c>
      <c r="AO112" t="s">
        <v>70</v>
      </c>
      <c r="AP112" t="b">
        <v>0</v>
      </c>
      <c r="AQ112" t="b">
        <v>0</v>
      </c>
      <c r="AR112" t="s">
        <v>71</v>
      </c>
      <c r="AS112" t="b">
        <v>0</v>
      </c>
      <c r="AT112" t="s">
        <v>60</v>
      </c>
      <c r="AU112" t="s">
        <v>60</v>
      </c>
      <c r="AX112" t="s">
        <v>60</v>
      </c>
      <c r="AY112" t="s">
        <v>60</v>
      </c>
      <c r="BA112" t="b">
        <v>0</v>
      </c>
      <c r="BB112" t="s">
        <v>60</v>
      </c>
      <c r="BD112" t="s">
        <v>60</v>
      </c>
    </row>
    <row r="113" spans="1:56" x14ac:dyDescent="0.25">
      <c r="A113" t="s">
        <v>206</v>
      </c>
      <c r="B113" t="s">
        <v>224</v>
      </c>
      <c r="C113" t="str">
        <f t="shared" si="8"/>
        <v>0708360</v>
      </c>
      <c r="D113" t="s">
        <v>98</v>
      </c>
      <c r="E113" t="s">
        <v>98</v>
      </c>
      <c r="F113" t="s">
        <v>225</v>
      </c>
      <c r="G113">
        <v>1004</v>
      </c>
      <c r="H113" t="str">
        <f>"01356"</f>
        <v>01356</v>
      </c>
      <c r="I113" t="s">
        <v>60</v>
      </c>
      <c r="J113" t="s">
        <v>226</v>
      </c>
      <c r="K113" t="s">
        <v>62</v>
      </c>
      <c r="L113">
        <v>31</v>
      </c>
      <c r="N113" t="str">
        <f t="shared" si="6"/>
        <v>0</v>
      </c>
      <c r="O113">
        <v>31</v>
      </c>
      <c r="P113" t="s">
        <v>96</v>
      </c>
      <c r="Q113" t="s">
        <v>64</v>
      </c>
      <c r="R113" t="s">
        <v>64</v>
      </c>
      <c r="S113" t="s">
        <v>65</v>
      </c>
      <c r="T113" t="s">
        <v>66</v>
      </c>
      <c r="U113" t="s">
        <v>67</v>
      </c>
      <c r="V113" t="s">
        <v>67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68</v>
      </c>
      <c r="AD113" t="b">
        <v>0</v>
      </c>
      <c r="AE113" t="b">
        <v>0</v>
      </c>
      <c r="AF113" t="s">
        <v>69</v>
      </c>
      <c r="AG113" t="s">
        <v>60</v>
      </c>
      <c r="AH113" t="s">
        <v>60</v>
      </c>
      <c r="AI113" t="b">
        <v>1</v>
      </c>
      <c r="AJ113" t="s">
        <v>92</v>
      </c>
      <c r="AK113" t="s">
        <v>60</v>
      </c>
      <c r="AL113" t="s">
        <v>60</v>
      </c>
      <c r="AM113" t="s">
        <v>60</v>
      </c>
      <c r="AN113" t="s">
        <v>60</v>
      </c>
      <c r="AO113" t="s">
        <v>70</v>
      </c>
      <c r="AP113" t="b">
        <v>0</v>
      </c>
      <c r="AQ113" t="b">
        <v>0</v>
      </c>
      <c r="AR113" t="s">
        <v>71</v>
      </c>
      <c r="AS113" t="b">
        <v>0</v>
      </c>
      <c r="AT113" t="s">
        <v>60</v>
      </c>
      <c r="AU113" t="s">
        <v>60</v>
      </c>
      <c r="AX113" t="s">
        <v>60</v>
      </c>
      <c r="AY113" t="s">
        <v>60</v>
      </c>
      <c r="BA113" t="b">
        <v>0</v>
      </c>
      <c r="BB113" t="s">
        <v>60</v>
      </c>
      <c r="BD113" t="s">
        <v>60</v>
      </c>
    </row>
    <row r="114" spans="1:56" x14ac:dyDescent="0.25">
      <c r="A114" t="s">
        <v>206</v>
      </c>
      <c r="B114" t="s">
        <v>224</v>
      </c>
      <c r="C114" t="str">
        <f t="shared" si="8"/>
        <v>0708360</v>
      </c>
      <c r="D114" t="s">
        <v>58</v>
      </c>
      <c r="E114" t="s">
        <v>58</v>
      </c>
      <c r="G114">
        <v>1005</v>
      </c>
      <c r="H114" t="str">
        <f>"01358"</f>
        <v>01358</v>
      </c>
      <c r="I114" t="s">
        <v>60</v>
      </c>
      <c r="J114" t="s">
        <v>223</v>
      </c>
      <c r="K114" t="s">
        <v>62</v>
      </c>
      <c r="L114">
        <v>30</v>
      </c>
      <c r="N114" t="str">
        <f t="shared" si="6"/>
        <v>0</v>
      </c>
      <c r="O114">
        <v>30</v>
      </c>
      <c r="P114" t="s">
        <v>96</v>
      </c>
      <c r="Q114" t="s">
        <v>64</v>
      </c>
      <c r="R114" t="s">
        <v>64</v>
      </c>
      <c r="S114" t="s">
        <v>65</v>
      </c>
      <c r="T114" t="s">
        <v>66</v>
      </c>
      <c r="U114" t="s">
        <v>67</v>
      </c>
      <c r="V114" t="s">
        <v>67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68</v>
      </c>
      <c r="AD114" t="b">
        <v>0</v>
      </c>
      <c r="AE114" t="b">
        <v>0</v>
      </c>
      <c r="AF114" t="s">
        <v>69</v>
      </c>
      <c r="AG114" t="s">
        <v>60</v>
      </c>
      <c r="AH114" t="s">
        <v>60</v>
      </c>
      <c r="AI114" t="b">
        <v>1</v>
      </c>
      <c r="AJ114" t="s">
        <v>92</v>
      </c>
      <c r="AK114" t="s">
        <v>60</v>
      </c>
      <c r="AL114" t="s">
        <v>60</v>
      </c>
      <c r="AM114" t="s">
        <v>60</v>
      </c>
      <c r="AN114" t="s">
        <v>60</v>
      </c>
      <c r="AO114" t="s">
        <v>70</v>
      </c>
      <c r="AP114" t="b">
        <v>0</v>
      </c>
      <c r="AQ114" t="b">
        <v>0</v>
      </c>
      <c r="AR114" t="s">
        <v>71</v>
      </c>
      <c r="AS114" t="b">
        <v>0</v>
      </c>
      <c r="AT114" t="s">
        <v>60</v>
      </c>
      <c r="AU114" t="s">
        <v>60</v>
      </c>
      <c r="AX114" t="s">
        <v>60</v>
      </c>
      <c r="AY114" t="s">
        <v>60</v>
      </c>
      <c r="BA114" t="b">
        <v>0</v>
      </c>
      <c r="BB114" t="s">
        <v>60</v>
      </c>
      <c r="BD114" t="s">
        <v>60</v>
      </c>
    </row>
    <row r="115" spans="1:56" x14ac:dyDescent="0.25">
      <c r="A115" t="s">
        <v>206</v>
      </c>
      <c r="B115" t="s">
        <v>224</v>
      </c>
      <c r="C115" t="str">
        <f t="shared" si="8"/>
        <v>0708360</v>
      </c>
      <c r="D115" t="s">
        <v>85</v>
      </c>
      <c r="E115" t="s">
        <v>85</v>
      </c>
      <c r="F115" t="s">
        <v>225</v>
      </c>
      <c r="G115">
        <v>1006</v>
      </c>
      <c r="H115" t="str">
        <f>"01356"</f>
        <v>01356</v>
      </c>
      <c r="I115" t="s">
        <v>60</v>
      </c>
      <c r="J115" t="s">
        <v>226</v>
      </c>
      <c r="K115" t="s">
        <v>62</v>
      </c>
      <c r="L115">
        <v>30</v>
      </c>
      <c r="N115" t="str">
        <f t="shared" si="6"/>
        <v>0</v>
      </c>
      <c r="O115">
        <v>30</v>
      </c>
      <c r="P115" t="s">
        <v>96</v>
      </c>
      <c r="Q115" t="s">
        <v>64</v>
      </c>
      <c r="R115" t="s">
        <v>64</v>
      </c>
      <c r="S115" t="s">
        <v>65</v>
      </c>
      <c r="T115" t="s">
        <v>66</v>
      </c>
      <c r="U115" t="s">
        <v>67</v>
      </c>
      <c r="V115" t="s">
        <v>67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68</v>
      </c>
      <c r="AD115" t="b">
        <v>0</v>
      </c>
      <c r="AE115" t="b">
        <v>0</v>
      </c>
      <c r="AF115" t="s">
        <v>69</v>
      </c>
      <c r="AG115" t="s">
        <v>60</v>
      </c>
      <c r="AH115" t="s">
        <v>60</v>
      </c>
      <c r="AI115" t="b">
        <v>1</v>
      </c>
      <c r="AJ115" t="s">
        <v>92</v>
      </c>
      <c r="AK115" t="s">
        <v>60</v>
      </c>
      <c r="AL115" t="s">
        <v>60</v>
      </c>
      <c r="AM115" t="s">
        <v>60</v>
      </c>
      <c r="AN115" t="s">
        <v>60</v>
      </c>
      <c r="AO115" t="s">
        <v>70</v>
      </c>
      <c r="AP115" t="b">
        <v>0</v>
      </c>
      <c r="AQ115" t="b">
        <v>0</v>
      </c>
      <c r="AR115" t="s">
        <v>71</v>
      </c>
      <c r="AS115" t="b">
        <v>0</v>
      </c>
      <c r="AT115" t="s">
        <v>60</v>
      </c>
      <c r="AU115" t="s">
        <v>60</v>
      </c>
      <c r="AX115" t="s">
        <v>60</v>
      </c>
      <c r="AY115" t="s">
        <v>60</v>
      </c>
      <c r="BA115" t="b">
        <v>0</v>
      </c>
      <c r="BB115" t="s">
        <v>60</v>
      </c>
      <c r="BD115" t="s">
        <v>60</v>
      </c>
    </row>
    <row r="116" spans="1:56" x14ac:dyDescent="0.25">
      <c r="A116" t="s">
        <v>206</v>
      </c>
      <c r="B116" t="s">
        <v>227</v>
      </c>
      <c r="C116" t="str">
        <f>"0708370"</f>
        <v>0708370</v>
      </c>
      <c r="D116" t="s">
        <v>73</v>
      </c>
      <c r="E116" t="s">
        <v>73</v>
      </c>
      <c r="F116" t="s">
        <v>225</v>
      </c>
      <c r="G116">
        <v>1001</v>
      </c>
      <c r="H116" t="str">
        <f>"01356"</f>
        <v>01356</v>
      </c>
      <c r="I116" t="s">
        <v>60</v>
      </c>
      <c r="J116" t="s">
        <v>226</v>
      </c>
      <c r="K116" t="s">
        <v>62</v>
      </c>
      <c r="L116">
        <v>30</v>
      </c>
      <c r="N116" t="str">
        <f t="shared" si="6"/>
        <v>0</v>
      </c>
      <c r="O116">
        <v>30</v>
      </c>
      <c r="P116" t="s">
        <v>96</v>
      </c>
      <c r="Q116" t="s">
        <v>64</v>
      </c>
      <c r="R116" t="s">
        <v>64</v>
      </c>
      <c r="S116" t="s">
        <v>65</v>
      </c>
      <c r="T116" t="s">
        <v>66</v>
      </c>
      <c r="U116" t="s">
        <v>67</v>
      </c>
      <c r="V116" t="s">
        <v>67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68</v>
      </c>
      <c r="AD116" t="b">
        <v>0</v>
      </c>
      <c r="AE116" t="b">
        <v>0</v>
      </c>
      <c r="AF116" t="s">
        <v>69</v>
      </c>
      <c r="AG116" t="s">
        <v>60</v>
      </c>
      <c r="AH116" t="s">
        <v>60</v>
      </c>
      <c r="AI116" t="b">
        <v>1</v>
      </c>
      <c r="AJ116" t="s">
        <v>92</v>
      </c>
      <c r="AK116" t="s">
        <v>60</v>
      </c>
      <c r="AL116" t="s">
        <v>60</v>
      </c>
      <c r="AM116" t="s">
        <v>60</v>
      </c>
      <c r="AN116" t="s">
        <v>60</v>
      </c>
      <c r="AO116" t="s">
        <v>70</v>
      </c>
      <c r="AP116" t="b">
        <v>0</v>
      </c>
      <c r="AQ116" t="b">
        <v>0</v>
      </c>
      <c r="AR116" t="s">
        <v>71</v>
      </c>
      <c r="AS116" t="b">
        <v>0</v>
      </c>
      <c r="AT116" t="s">
        <v>60</v>
      </c>
      <c r="AU116" t="s">
        <v>60</v>
      </c>
      <c r="AX116" t="s">
        <v>60</v>
      </c>
      <c r="AY116" t="s">
        <v>60</v>
      </c>
      <c r="BA116" t="b">
        <v>0</v>
      </c>
      <c r="BB116" t="s">
        <v>60</v>
      </c>
      <c r="BD116" t="s">
        <v>60</v>
      </c>
    </row>
    <row r="117" spans="1:56" x14ac:dyDescent="0.25">
      <c r="A117" t="s">
        <v>206</v>
      </c>
      <c r="B117" t="s">
        <v>227</v>
      </c>
      <c r="C117" t="str">
        <f>"0708370"</f>
        <v>0708370</v>
      </c>
      <c r="D117" t="s">
        <v>81</v>
      </c>
      <c r="E117" t="s">
        <v>81</v>
      </c>
      <c r="F117" t="s">
        <v>225</v>
      </c>
      <c r="G117">
        <v>1002</v>
      </c>
      <c r="H117" t="str">
        <f>"01356"</f>
        <v>01356</v>
      </c>
      <c r="I117" t="s">
        <v>60</v>
      </c>
      <c r="J117" t="s">
        <v>226</v>
      </c>
      <c r="K117" t="s">
        <v>62</v>
      </c>
      <c r="L117">
        <v>30</v>
      </c>
      <c r="N117" t="str">
        <f t="shared" si="6"/>
        <v>0</v>
      </c>
      <c r="O117">
        <v>30</v>
      </c>
      <c r="P117" t="s">
        <v>96</v>
      </c>
      <c r="Q117" t="s">
        <v>64</v>
      </c>
      <c r="R117" t="s">
        <v>64</v>
      </c>
      <c r="S117" t="s">
        <v>65</v>
      </c>
      <c r="T117" t="s">
        <v>66</v>
      </c>
      <c r="U117" t="s">
        <v>67</v>
      </c>
      <c r="V117" t="s">
        <v>67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68</v>
      </c>
      <c r="AD117" t="b">
        <v>0</v>
      </c>
      <c r="AE117" t="b">
        <v>0</v>
      </c>
      <c r="AF117" t="s">
        <v>69</v>
      </c>
      <c r="AG117" t="s">
        <v>60</v>
      </c>
      <c r="AH117" t="s">
        <v>60</v>
      </c>
      <c r="AI117" t="b">
        <v>1</v>
      </c>
      <c r="AJ117" t="s">
        <v>92</v>
      </c>
      <c r="AK117" t="s">
        <v>60</v>
      </c>
      <c r="AL117" t="s">
        <v>60</v>
      </c>
      <c r="AM117" t="s">
        <v>60</v>
      </c>
      <c r="AN117" t="s">
        <v>60</v>
      </c>
      <c r="AO117" t="s">
        <v>70</v>
      </c>
      <c r="AP117" t="b">
        <v>0</v>
      </c>
      <c r="AQ117" t="b">
        <v>0</v>
      </c>
      <c r="AR117" t="s">
        <v>71</v>
      </c>
      <c r="AS117" t="b">
        <v>0</v>
      </c>
      <c r="AT117" t="s">
        <v>60</v>
      </c>
      <c r="AU117" t="s">
        <v>60</v>
      </c>
      <c r="AX117" t="s">
        <v>60</v>
      </c>
      <c r="AY117" t="s">
        <v>60</v>
      </c>
      <c r="BA117" t="b">
        <v>0</v>
      </c>
      <c r="BB117" t="s">
        <v>60</v>
      </c>
      <c r="BD117" t="s">
        <v>60</v>
      </c>
    </row>
    <row r="118" spans="1:56" x14ac:dyDescent="0.25">
      <c r="A118" t="s">
        <v>228</v>
      </c>
      <c r="B118" t="s">
        <v>229</v>
      </c>
      <c r="C118">
        <v>1009320</v>
      </c>
      <c r="D118" t="s">
        <v>98</v>
      </c>
      <c r="E118" t="s">
        <v>98</v>
      </c>
      <c r="G118">
        <v>1001</v>
      </c>
      <c r="H118" t="str">
        <f>"01267"</f>
        <v>01267</v>
      </c>
      <c r="I118" t="s">
        <v>60</v>
      </c>
      <c r="J118" t="s">
        <v>230</v>
      </c>
      <c r="K118" t="s">
        <v>62</v>
      </c>
      <c r="L118">
        <v>30</v>
      </c>
      <c r="N118" t="str">
        <f t="shared" si="6"/>
        <v>0</v>
      </c>
      <c r="O118">
        <v>30</v>
      </c>
      <c r="P118" t="s">
        <v>78</v>
      </c>
      <c r="Q118" t="s">
        <v>79</v>
      </c>
      <c r="R118" t="s">
        <v>79</v>
      </c>
      <c r="S118" t="s">
        <v>65</v>
      </c>
      <c r="T118" t="s">
        <v>66</v>
      </c>
      <c r="U118" t="s">
        <v>67</v>
      </c>
      <c r="V118" t="s">
        <v>67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68</v>
      </c>
      <c r="AD118" t="b">
        <v>0</v>
      </c>
      <c r="AE118" t="b">
        <v>0</v>
      </c>
      <c r="AF118" t="s">
        <v>69</v>
      </c>
      <c r="AG118" t="s">
        <v>60</v>
      </c>
      <c r="AH118" t="s">
        <v>60</v>
      </c>
      <c r="AI118" t="b">
        <v>1</v>
      </c>
      <c r="AJ118" t="s">
        <v>60</v>
      </c>
      <c r="AK118" t="s">
        <v>60</v>
      </c>
      <c r="AL118" t="s">
        <v>60</v>
      </c>
      <c r="AM118" t="s">
        <v>60</v>
      </c>
      <c r="AN118" t="s">
        <v>60</v>
      </c>
      <c r="AO118" t="s">
        <v>70</v>
      </c>
      <c r="AP118" t="b">
        <v>0</v>
      </c>
      <c r="AQ118" t="b">
        <v>0</v>
      </c>
      <c r="AR118" t="s">
        <v>71</v>
      </c>
      <c r="AS118" t="b">
        <v>0</v>
      </c>
      <c r="AT118" t="s">
        <v>72</v>
      </c>
      <c r="AU118" t="s">
        <v>60</v>
      </c>
      <c r="AX118" t="s">
        <v>60</v>
      </c>
      <c r="AY118" t="s">
        <v>60</v>
      </c>
      <c r="BA118" t="b">
        <v>0</v>
      </c>
      <c r="BB118" t="s">
        <v>60</v>
      </c>
      <c r="BD118" t="s">
        <v>60</v>
      </c>
    </row>
    <row r="119" spans="1:56" x14ac:dyDescent="0.25">
      <c r="A119" t="s">
        <v>228</v>
      </c>
      <c r="B119" t="s">
        <v>231</v>
      </c>
      <c r="C119">
        <v>1006300</v>
      </c>
      <c r="D119" t="s">
        <v>58</v>
      </c>
      <c r="E119" t="s">
        <v>58</v>
      </c>
      <c r="F119" t="s">
        <v>232</v>
      </c>
      <c r="G119" t="str">
        <f>"0001"</f>
        <v>0001</v>
      </c>
      <c r="H119" t="str">
        <f>"01274"</f>
        <v>01274</v>
      </c>
      <c r="I119" t="s">
        <v>60</v>
      </c>
      <c r="J119" t="s">
        <v>233</v>
      </c>
      <c r="K119" t="s">
        <v>62</v>
      </c>
      <c r="L119">
        <v>30</v>
      </c>
      <c r="N119" t="str">
        <f t="shared" si="6"/>
        <v>0</v>
      </c>
      <c r="O119">
        <v>30</v>
      </c>
      <c r="P119" t="s">
        <v>96</v>
      </c>
      <c r="Q119" t="s">
        <v>79</v>
      </c>
      <c r="R119" t="s">
        <v>79</v>
      </c>
      <c r="S119" t="s">
        <v>65</v>
      </c>
      <c r="T119" t="s">
        <v>66</v>
      </c>
      <c r="U119" t="s">
        <v>67</v>
      </c>
      <c r="V119" t="s">
        <v>67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68</v>
      </c>
      <c r="AD119" t="b">
        <v>0</v>
      </c>
      <c r="AE119" t="b">
        <v>0</v>
      </c>
      <c r="AF119" t="s">
        <v>69</v>
      </c>
      <c r="AG119" t="s">
        <v>60</v>
      </c>
      <c r="AH119" t="s">
        <v>60</v>
      </c>
      <c r="AI119" t="b">
        <v>1</v>
      </c>
      <c r="AJ119" t="s">
        <v>60</v>
      </c>
      <c r="AK119" t="s">
        <v>60</v>
      </c>
      <c r="AL119" t="s">
        <v>60</v>
      </c>
      <c r="AM119" t="s">
        <v>60</v>
      </c>
      <c r="AN119" t="s">
        <v>60</v>
      </c>
      <c r="AO119" t="s">
        <v>70</v>
      </c>
      <c r="AP119" t="b">
        <v>0</v>
      </c>
      <c r="AQ119" t="b">
        <v>0</v>
      </c>
      <c r="AR119" t="s">
        <v>71</v>
      </c>
      <c r="AS119" t="b">
        <v>0</v>
      </c>
      <c r="AT119" t="s">
        <v>60</v>
      </c>
      <c r="AU119" t="s">
        <v>60</v>
      </c>
      <c r="AX119" t="s">
        <v>60</v>
      </c>
      <c r="AY119" t="s">
        <v>60</v>
      </c>
      <c r="BA119" t="b">
        <v>0</v>
      </c>
      <c r="BB119" t="s">
        <v>60</v>
      </c>
      <c r="BD119" t="s">
        <v>60</v>
      </c>
    </row>
    <row r="120" spans="1:56" x14ac:dyDescent="0.25">
      <c r="A120" t="s">
        <v>228</v>
      </c>
      <c r="B120" t="s">
        <v>231</v>
      </c>
      <c r="C120">
        <v>1006300</v>
      </c>
      <c r="D120" t="s">
        <v>81</v>
      </c>
      <c r="E120" t="s">
        <v>81</v>
      </c>
      <c r="F120" t="s">
        <v>232</v>
      </c>
      <c r="G120">
        <v>1001</v>
      </c>
      <c r="H120" t="str">
        <f>"01274"</f>
        <v>01274</v>
      </c>
      <c r="I120" t="s">
        <v>60</v>
      </c>
      <c r="J120" t="s">
        <v>233</v>
      </c>
      <c r="K120" t="s">
        <v>62</v>
      </c>
      <c r="L120">
        <v>28</v>
      </c>
      <c r="N120" t="str">
        <f t="shared" si="6"/>
        <v>0</v>
      </c>
      <c r="O120">
        <v>28</v>
      </c>
      <c r="P120" t="s">
        <v>96</v>
      </c>
      <c r="Q120" t="s">
        <v>79</v>
      </c>
      <c r="R120" t="s">
        <v>79</v>
      </c>
      <c r="S120" t="s">
        <v>65</v>
      </c>
      <c r="T120" t="s">
        <v>66</v>
      </c>
      <c r="U120" t="s">
        <v>67</v>
      </c>
      <c r="V120" t="s">
        <v>67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68</v>
      </c>
      <c r="AD120" t="b">
        <v>0</v>
      </c>
      <c r="AE120" t="b">
        <v>0</v>
      </c>
      <c r="AF120" t="s">
        <v>69</v>
      </c>
      <c r="AG120" t="s">
        <v>60</v>
      </c>
      <c r="AH120" t="s">
        <v>60</v>
      </c>
      <c r="AI120" t="b">
        <v>1</v>
      </c>
      <c r="AJ120" t="s">
        <v>60</v>
      </c>
      <c r="AK120" t="s">
        <v>60</v>
      </c>
      <c r="AL120" t="s">
        <v>60</v>
      </c>
      <c r="AM120" t="s">
        <v>60</v>
      </c>
      <c r="AN120" t="s">
        <v>60</v>
      </c>
      <c r="AO120" t="s">
        <v>70</v>
      </c>
      <c r="AP120" t="b">
        <v>0</v>
      </c>
      <c r="AQ120" t="b">
        <v>0</v>
      </c>
      <c r="AR120" t="s">
        <v>71</v>
      </c>
      <c r="AS120" t="b">
        <v>0</v>
      </c>
      <c r="AT120" t="s">
        <v>60</v>
      </c>
      <c r="AU120" t="s">
        <v>60</v>
      </c>
      <c r="AX120" t="s">
        <v>60</v>
      </c>
      <c r="AY120" t="s">
        <v>60</v>
      </c>
      <c r="BA120" t="b">
        <v>0</v>
      </c>
      <c r="BB120" t="s">
        <v>60</v>
      </c>
      <c r="BD120" t="s">
        <v>60</v>
      </c>
    </row>
    <row r="121" spans="1:56" x14ac:dyDescent="0.25">
      <c r="A121" t="s">
        <v>228</v>
      </c>
      <c r="B121" t="s">
        <v>234</v>
      </c>
      <c r="C121">
        <v>1006300</v>
      </c>
      <c r="D121" t="s">
        <v>102</v>
      </c>
      <c r="E121" t="s">
        <v>102</v>
      </c>
      <c r="F121" t="s">
        <v>235</v>
      </c>
      <c r="G121" t="s">
        <v>236</v>
      </c>
      <c r="H121" t="str">
        <f>"01550"</f>
        <v>01550</v>
      </c>
      <c r="I121" t="s">
        <v>60</v>
      </c>
      <c r="J121" t="s">
        <v>237</v>
      </c>
      <c r="K121" t="s">
        <v>62</v>
      </c>
      <c r="L121">
        <v>30</v>
      </c>
      <c r="N121" t="str">
        <f t="shared" si="6"/>
        <v>0</v>
      </c>
      <c r="O121">
        <v>30</v>
      </c>
      <c r="P121" t="s">
        <v>96</v>
      </c>
      <c r="Q121" t="s">
        <v>79</v>
      </c>
      <c r="R121" t="s">
        <v>79</v>
      </c>
      <c r="S121" t="s">
        <v>65</v>
      </c>
      <c r="T121" t="s">
        <v>66</v>
      </c>
      <c r="U121" t="s">
        <v>67</v>
      </c>
      <c r="V121" t="s">
        <v>67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68</v>
      </c>
      <c r="AD121" t="b">
        <v>0</v>
      </c>
      <c r="AE121" t="b">
        <v>0</v>
      </c>
      <c r="AF121" t="s">
        <v>69</v>
      </c>
      <c r="AG121" t="s">
        <v>60</v>
      </c>
      <c r="AH121" t="s">
        <v>60</v>
      </c>
      <c r="AI121" t="b">
        <v>1</v>
      </c>
      <c r="AJ121" t="s">
        <v>60</v>
      </c>
      <c r="AK121" t="s">
        <v>60</v>
      </c>
      <c r="AL121" t="s">
        <v>60</v>
      </c>
      <c r="AM121" t="s">
        <v>60</v>
      </c>
      <c r="AN121" t="s">
        <v>166</v>
      </c>
      <c r="AO121" t="s">
        <v>70</v>
      </c>
      <c r="AP121" t="b">
        <v>0</v>
      </c>
      <c r="AQ121" t="b">
        <v>0</v>
      </c>
      <c r="AR121" t="s">
        <v>71</v>
      </c>
      <c r="AS121" t="b">
        <v>0</v>
      </c>
      <c r="AT121" t="s">
        <v>72</v>
      </c>
      <c r="AU121" t="s">
        <v>60</v>
      </c>
      <c r="AX121" t="s">
        <v>60</v>
      </c>
      <c r="AY121" t="s">
        <v>60</v>
      </c>
      <c r="BA121" t="b">
        <v>0</v>
      </c>
      <c r="BB121" t="s">
        <v>60</v>
      </c>
      <c r="BD121" t="s">
        <v>60</v>
      </c>
    </row>
    <row r="122" spans="1:56" x14ac:dyDescent="0.25">
      <c r="A122" t="s">
        <v>228</v>
      </c>
      <c r="B122" t="s">
        <v>238</v>
      </c>
      <c r="C122">
        <v>1006310</v>
      </c>
      <c r="D122" t="s">
        <v>105</v>
      </c>
      <c r="E122" t="s">
        <v>105</v>
      </c>
      <c r="F122" t="s">
        <v>232</v>
      </c>
      <c r="G122" t="s">
        <v>239</v>
      </c>
      <c r="H122" t="str">
        <f>"01274"</f>
        <v>01274</v>
      </c>
      <c r="I122" t="s">
        <v>60</v>
      </c>
      <c r="J122" t="s">
        <v>233</v>
      </c>
      <c r="K122" t="s">
        <v>62</v>
      </c>
      <c r="L122">
        <v>20</v>
      </c>
      <c r="N122" t="str">
        <f t="shared" si="6"/>
        <v>0</v>
      </c>
      <c r="O122">
        <v>20</v>
      </c>
      <c r="P122" t="s">
        <v>96</v>
      </c>
      <c r="Q122" t="s">
        <v>79</v>
      </c>
      <c r="R122" t="s">
        <v>79</v>
      </c>
      <c r="S122" t="s">
        <v>65</v>
      </c>
      <c r="T122" t="s">
        <v>66</v>
      </c>
      <c r="U122" t="s">
        <v>67</v>
      </c>
      <c r="V122" t="s">
        <v>67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68</v>
      </c>
      <c r="AD122" t="b">
        <v>0</v>
      </c>
      <c r="AE122" t="b">
        <v>0</v>
      </c>
      <c r="AF122" t="s">
        <v>69</v>
      </c>
      <c r="AG122" t="s">
        <v>60</v>
      </c>
      <c r="AH122" t="s">
        <v>60</v>
      </c>
      <c r="AI122" t="b">
        <v>1</v>
      </c>
      <c r="AJ122" t="s">
        <v>60</v>
      </c>
      <c r="AK122" t="s">
        <v>60</v>
      </c>
      <c r="AL122" t="s">
        <v>60</v>
      </c>
      <c r="AM122" t="s">
        <v>60</v>
      </c>
      <c r="AN122" t="s">
        <v>60</v>
      </c>
      <c r="AO122" t="s">
        <v>70</v>
      </c>
      <c r="AP122" t="b">
        <v>0</v>
      </c>
      <c r="AQ122" t="b">
        <v>0</v>
      </c>
      <c r="AR122" t="s">
        <v>71</v>
      </c>
      <c r="AS122" t="b">
        <v>0</v>
      </c>
      <c r="AT122" t="s">
        <v>60</v>
      </c>
      <c r="AU122" t="s">
        <v>60</v>
      </c>
      <c r="AX122" t="s">
        <v>60</v>
      </c>
      <c r="AY122" t="s">
        <v>60</v>
      </c>
      <c r="BA122" t="b">
        <v>0</v>
      </c>
      <c r="BB122" t="s">
        <v>60</v>
      </c>
      <c r="BD122" t="s">
        <v>60</v>
      </c>
    </row>
    <row r="123" spans="1:56" x14ac:dyDescent="0.25">
      <c r="A123" t="s">
        <v>228</v>
      </c>
      <c r="B123" t="s">
        <v>240</v>
      </c>
      <c r="C123">
        <v>1006310</v>
      </c>
      <c r="D123" t="s">
        <v>102</v>
      </c>
      <c r="E123" t="s">
        <v>102</v>
      </c>
      <c r="F123" t="s">
        <v>235</v>
      </c>
      <c r="G123" t="s">
        <v>236</v>
      </c>
      <c r="H123" t="str">
        <f>"01550"</f>
        <v>01550</v>
      </c>
      <c r="I123" t="s">
        <v>60</v>
      </c>
      <c r="J123" t="s">
        <v>237</v>
      </c>
      <c r="K123" t="s">
        <v>62</v>
      </c>
      <c r="L123">
        <v>20</v>
      </c>
      <c r="N123" t="str">
        <f t="shared" si="6"/>
        <v>0</v>
      </c>
      <c r="O123">
        <v>20</v>
      </c>
      <c r="P123" t="s">
        <v>96</v>
      </c>
      <c r="Q123" t="s">
        <v>79</v>
      </c>
      <c r="R123" t="s">
        <v>79</v>
      </c>
      <c r="S123" t="s">
        <v>65</v>
      </c>
      <c r="T123" t="s">
        <v>66</v>
      </c>
      <c r="U123" t="s">
        <v>67</v>
      </c>
      <c r="V123" t="s">
        <v>67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68</v>
      </c>
      <c r="AD123" t="b">
        <v>0</v>
      </c>
      <c r="AE123" t="b">
        <v>0</v>
      </c>
      <c r="AF123" t="s">
        <v>69</v>
      </c>
      <c r="AG123" t="s">
        <v>60</v>
      </c>
      <c r="AH123" t="s">
        <v>60</v>
      </c>
      <c r="AI123" t="b">
        <v>1</v>
      </c>
      <c r="AJ123" t="s">
        <v>60</v>
      </c>
      <c r="AK123" t="s">
        <v>60</v>
      </c>
      <c r="AL123" t="s">
        <v>60</v>
      </c>
      <c r="AM123" t="s">
        <v>60</v>
      </c>
      <c r="AN123" t="s">
        <v>60</v>
      </c>
      <c r="AO123" t="s">
        <v>70</v>
      </c>
      <c r="AP123" t="b">
        <v>0</v>
      </c>
      <c r="AQ123" t="b">
        <v>0</v>
      </c>
      <c r="AR123" t="s">
        <v>71</v>
      </c>
      <c r="AS123" t="b">
        <v>0</v>
      </c>
      <c r="AT123" t="s">
        <v>60</v>
      </c>
      <c r="AU123" t="s">
        <v>60</v>
      </c>
      <c r="AX123" t="s">
        <v>60</v>
      </c>
      <c r="AY123" t="s">
        <v>60</v>
      </c>
      <c r="BA123" t="b">
        <v>0</v>
      </c>
      <c r="BB123" t="s">
        <v>60</v>
      </c>
      <c r="BD123" t="s">
        <v>60</v>
      </c>
    </row>
    <row r="124" spans="1:56" x14ac:dyDescent="0.25">
      <c r="A124" t="s">
        <v>228</v>
      </c>
      <c r="B124" t="s">
        <v>241</v>
      </c>
      <c r="C124">
        <v>1006320</v>
      </c>
      <c r="D124" t="s">
        <v>105</v>
      </c>
      <c r="E124" t="s">
        <v>105</v>
      </c>
      <c r="F124" t="s">
        <v>232</v>
      </c>
      <c r="G124" t="s">
        <v>239</v>
      </c>
      <c r="H124" t="str">
        <f>"01274"</f>
        <v>01274</v>
      </c>
      <c r="I124" t="s">
        <v>60</v>
      </c>
      <c r="J124" t="s">
        <v>233</v>
      </c>
      <c r="K124" t="s">
        <v>62</v>
      </c>
      <c r="L124">
        <v>20</v>
      </c>
      <c r="N124" t="str">
        <f t="shared" si="6"/>
        <v>0</v>
      </c>
      <c r="O124">
        <v>20</v>
      </c>
      <c r="P124" t="s">
        <v>96</v>
      </c>
      <c r="Q124" t="s">
        <v>64</v>
      </c>
      <c r="R124" t="s">
        <v>64</v>
      </c>
      <c r="S124" t="s">
        <v>65</v>
      </c>
      <c r="T124" t="s">
        <v>66</v>
      </c>
      <c r="U124" t="s">
        <v>67</v>
      </c>
      <c r="V124" t="s">
        <v>67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68</v>
      </c>
      <c r="AD124" t="b">
        <v>0</v>
      </c>
      <c r="AE124" t="b">
        <v>0</v>
      </c>
      <c r="AF124" t="s">
        <v>69</v>
      </c>
      <c r="AG124" t="s">
        <v>60</v>
      </c>
      <c r="AH124" t="s">
        <v>60</v>
      </c>
      <c r="AI124" t="b">
        <v>1</v>
      </c>
      <c r="AJ124" t="s">
        <v>92</v>
      </c>
      <c r="AK124" t="s">
        <v>60</v>
      </c>
      <c r="AL124" t="s">
        <v>60</v>
      </c>
      <c r="AM124" t="s">
        <v>60</v>
      </c>
      <c r="AN124" t="s">
        <v>60</v>
      </c>
      <c r="AO124" t="s">
        <v>70</v>
      </c>
      <c r="AP124" t="b">
        <v>0</v>
      </c>
      <c r="AQ124" t="b">
        <v>0</v>
      </c>
      <c r="AR124" t="s">
        <v>71</v>
      </c>
      <c r="AS124" t="b">
        <v>0</v>
      </c>
      <c r="AT124" t="s">
        <v>60</v>
      </c>
      <c r="AU124" t="s">
        <v>60</v>
      </c>
      <c r="AX124" t="s">
        <v>60</v>
      </c>
      <c r="AY124" t="s">
        <v>60</v>
      </c>
      <c r="BA124" t="b">
        <v>0</v>
      </c>
      <c r="BB124" t="s">
        <v>60</v>
      </c>
      <c r="BD124" t="s">
        <v>60</v>
      </c>
    </row>
    <row r="125" spans="1:56" x14ac:dyDescent="0.25">
      <c r="A125" t="s">
        <v>228</v>
      </c>
      <c r="B125" t="s">
        <v>242</v>
      </c>
      <c r="C125">
        <v>1006320</v>
      </c>
      <c r="D125" t="s">
        <v>102</v>
      </c>
      <c r="E125" t="s">
        <v>102</v>
      </c>
      <c r="F125" t="s">
        <v>235</v>
      </c>
      <c r="G125" t="s">
        <v>236</v>
      </c>
      <c r="H125" t="str">
        <f>"01550"</f>
        <v>01550</v>
      </c>
      <c r="I125" t="s">
        <v>60</v>
      </c>
      <c r="J125" t="s">
        <v>237</v>
      </c>
      <c r="K125" t="s">
        <v>62</v>
      </c>
      <c r="L125">
        <v>20</v>
      </c>
      <c r="N125" t="str">
        <f t="shared" si="6"/>
        <v>0</v>
      </c>
      <c r="O125">
        <v>20</v>
      </c>
      <c r="P125" t="s">
        <v>96</v>
      </c>
      <c r="Q125" t="s">
        <v>64</v>
      </c>
      <c r="R125" t="s">
        <v>64</v>
      </c>
      <c r="S125" t="s">
        <v>65</v>
      </c>
      <c r="T125" t="s">
        <v>66</v>
      </c>
      <c r="U125" t="s">
        <v>67</v>
      </c>
      <c r="V125" t="s">
        <v>67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68</v>
      </c>
      <c r="AD125" t="b">
        <v>0</v>
      </c>
      <c r="AE125" t="b">
        <v>0</v>
      </c>
      <c r="AF125" t="s">
        <v>69</v>
      </c>
      <c r="AG125" t="s">
        <v>60</v>
      </c>
      <c r="AH125" t="s">
        <v>60</v>
      </c>
      <c r="AI125" t="b">
        <v>1</v>
      </c>
      <c r="AJ125" t="s">
        <v>92</v>
      </c>
      <c r="AK125" t="s">
        <v>60</v>
      </c>
      <c r="AL125" t="s">
        <v>60</v>
      </c>
      <c r="AM125" t="s">
        <v>60</v>
      </c>
      <c r="AN125" t="s">
        <v>60</v>
      </c>
      <c r="AO125" t="s">
        <v>70</v>
      </c>
      <c r="AP125" t="b">
        <v>0</v>
      </c>
      <c r="AQ125" t="b">
        <v>0</v>
      </c>
      <c r="AR125" t="s">
        <v>71</v>
      </c>
      <c r="AS125" t="b">
        <v>0</v>
      </c>
      <c r="AT125" t="s">
        <v>60</v>
      </c>
      <c r="AU125" t="s">
        <v>60</v>
      </c>
      <c r="AX125" t="s">
        <v>60</v>
      </c>
      <c r="AY125" t="s">
        <v>60</v>
      </c>
      <c r="BA125" t="b">
        <v>0</v>
      </c>
      <c r="BB125" t="s">
        <v>60</v>
      </c>
      <c r="BD125" t="s">
        <v>60</v>
      </c>
    </row>
    <row r="126" spans="1:56" x14ac:dyDescent="0.25">
      <c r="A126" t="s">
        <v>228</v>
      </c>
      <c r="B126" t="s">
        <v>243</v>
      </c>
      <c r="C126">
        <v>1006330</v>
      </c>
      <c r="D126" t="s">
        <v>81</v>
      </c>
      <c r="E126" t="s">
        <v>81</v>
      </c>
      <c r="F126" t="s">
        <v>232</v>
      </c>
      <c r="G126" t="s">
        <v>239</v>
      </c>
      <c r="H126" t="str">
        <f>"01274"</f>
        <v>01274</v>
      </c>
      <c r="I126" t="s">
        <v>60</v>
      </c>
      <c r="J126" t="s">
        <v>233</v>
      </c>
      <c r="K126" t="s">
        <v>62</v>
      </c>
      <c r="L126">
        <v>20</v>
      </c>
      <c r="N126" t="str">
        <f t="shared" si="6"/>
        <v>0</v>
      </c>
      <c r="O126">
        <v>20</v>
      </c>
      <c r="P126" t="s">
        <v>96</v>
      </c>
      <c r="Q126" t="s">
        <v>64</v>
      </c>
      <c r="R126" t="s">
        <v>64</v>
      </c>
      <c r="S126" t="s">
        <v>65</v>
      </c>
      <c r="T126" t="s">
        <v>66</v>
      </c>
      <c r="U126" t="s">
        <v>67</v>
      </c>
      <c r="V126" t="s">
        <v>67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68</v>
      </c>
      <c r="AD126" t="b">
        <v>0</v>
      </c>
      <c r="AE126" t="b">
        <v>0</v>
      </c>
      <c r="AF126" t="s">
        <v>69</v>
      </c>
      <c r="AG126" t="s">
        <v>60</v>
      </c>
      <c r="AH126" t="s">
        <v>60</v>
      </c>
      <c r="AI126" t="b">
        <v>1</v>
      </c>
      <c r="AJ126" t="s">
        <v>92</v>
      </c>
      <c r="AK126" t="s">
        <v>60</v>
      </c>
      <c r="AL126" t="s">
        <v>60</v>
      </c>
      <c r="AM126" t="s">
        <v>60</v>
      </c>
      <c r="AN126" t="s">
        <v>60</v>
      </c>
      <c r="AO126" t="s">
        <v>70</v>
      </c>
      <c r="AP126" t="b">
        <v>0</v>
      </c>
      <c r="AQ126" t="b">
        <v>0</v>
      </c>
      <c r="AR126" t="s">
        <v>71</v>
      </c>
      <c r="AS126" t="b">
        <v>0</v>
      </c>
      <c r="AT126" t="s">
        <v>60</v>
      </c>
      <c r="AU126" t="s">
        <v>60</v>
      </c>
      <c r="AX126" t="s">
        <v>60</v>
      </c>
      <c r="AY126" t="s">
        <v>60</v>
      </c>
      <c r="BA126" t="b">
        <v>0</v>
      </c>
      <c r="BB126" t="s">
        <v>60</v>
      </c>
      <c r="BD126" t="s">
        <v>60</v>
      </c>
    </row>
    <row r="127" spans="1:56" x14ac:dyDescent="0.25">
      <c r="A127" t="s">
        <v>228</v>
      </c>
      <c r="B127" t="s">
        <v>244</v>
      </c>
      <c r="C127">
        <v>1006330</v>
      </c>
      <c r="D127" t="s">
        <v>81</v>
      </c>
      <c r="E127" t="s">
        <v>81</v>
      </c>
      <c r="F127" t="s">
        <v>235</v>
      </c>
      <c r="G127" t="s">
        <v>236</v>
      </c>
      <c r="H127" t="str">
        <f>"01550"</f>
        <v>01550</v>
      </c>
      <c r="I127" t="s">
        <v>60</v>
      </c>
      <c r="J127" t="s">
        <v>237</v>
      </c>
      <c r="K127" t="s">
        <v>62</v>
      </c>
      <c r="L127">
        <v>20</v>
      </c>
      <c r="N127" t="str">
        <f t="shared" si="6"/>
        <v>0</v>
      </c>
      <c r="O127">
        <v>20</v>
      </c>
      <c r="P127" t="s">
        <v>96</v>
      </c>
      <c r="Q127" t="s">
        <v>64</v>
      </c>
      <c r="R127" t="s">
        <v>64</v>
      </c>
      <c r="S127" t="s">
        <v>65</v>
      </c>
      <c r="T127" t="s">
        <v>66</v>
      </c>
      <c r="U127" t="s">
        <v>67</v>
      </c>
      <c r="V127" t="s">
        <v>67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68</v>
      </c>
      <c r="AD127" t="b">
        <v>0</v>
      </c>
      <c r="AE127" t="b">
        <v>0</v>
      </c>
      <c r="AF127" t="s">
        <v>69</v>
      </c>
      <c r="AG127" t="s">
        <v>60</v>
      </c>
      <c r="AH127" t="s">
        <v>60</v>
      </c>
      <c r="AI127" t="b">
        <v>1</v>
      </c>
      <c r="AJ127" t="s">
        <v>92</v>
      </c>
      <c r="AK127" t="s">
        <v>60</v>
      </c>
      <c r="AL127" t="s">
        <v>60</v>
      </c>
      <c r="AM127" t="s">
        <v>60</v>
      </c>
      <c r="AN127" t="s">
        <v>60</v>
      </c>
      <c r="AO127" t="s">
        <v>70</v>
      </c>
      <c r="AP127" t="b">
        <v>0</v>
      </c>
      <c r="AQ127" t="b">
        <v>0</v>
      </c>
      <c r="AR127" t="s">
        <v>71</v>
      </c>
      <c r="AS127" t="b">
        <v>0</v>
      </c>
      <c r="AT127" t="s">
        <v>60</v>
      </c>
      <c r="AU127" t="s">
        <v>60</v>
      </c>
      <c r="AX127" t="s">
        <v>60</v>
      </c>
      <c r="AY127" t="s">
        <v>60</v>
      </c>
      <c r="BA127" t="b">
        <v>0</v>
      </c>
      <c r="BB127" t="s">
        <v>60</v>
      </c>
      <c r="BD127" t="s">
        <v>60</v>
      </c>
    </row>
    <row r="128" spans="1:56" x14ac:dyDescent="0.25">
      <c r="A128" t="s">
        <v>228</v>
      </c>
      <c r="B128" t="s">
        <v>245</v>
      </c>
      <c r="C128">
        <v>1006331</v>
      </c>
      <c r="D128" t="s">
        <v>105</v>
      </c>
      <c r="E128" t="s">
        <v>105</v>
      </c>
      <c r="F128" t="s">
        <v>232</v>
      </c>
      <c r="G128" t="s">
        <v>239</v>
      </c>
      <c r="H128" t="str">
        <f>"01274"</f>
        <v>01274</v>
      </c>
      <c r="I128" t="s">
        <v>60</v>
      </c>
      <c r="J128" t="s">
        <v>233</v>
      </c>
      <c r="K128" t="s">
        <v>62</v>
      </c>
      <c r="L128">
        <v>20</v>
      </c>
      <c r="N128" t="str">
        <f t="shared" si="6"/>
        <v>0</v>
      </c>
      <c r="O128">
        <v>20</v>
      </c>
      <c r="P128" t="s">
        <v>96</v>
      </c>
      <c r="Q128" t="s">
        <v>64</v>
      </c>
      <c r="R128" t="s">
        <v>64</v>
      </c>
      <c r="S128" t="s">
        <v>65</v>
      </c>
      <c r="T128" t="s">
        <v>66</v>
      </c>
      <c r="U128" t="s">
        <v>67</v>
      </c>
      <c r="V128" t="s">
        <v>67</v>
      </c>
      <c r="X128" t="b">
        <v>1</v>
      </c>
      <c r="Y128" t="b">
        <v>1</v>
      </c>
      <c r="Z128" t="b">
        <v>1</v>
      </c>
      <c r="AA128">
        <v>103</v>
      </c>
      <c r="AB128">
        <v>230</v>
      </c>
      <c r="AC128" t="s">
        <v>68</v>
      </c>
      <c r="AD128" t="b">
        <v>0</v>
      </c>
      <c r="AE128" t="b">
        <v>0</v>
      </c>
      <c r="AF128" t="s">
        <v>69</v>
      </c>
      <c r="AG128" t="s">
        <v>60</v>
      </c>
      <c r="AH128" t="s">
        <v>60</v>
      </c>
      <c r="AI128" t="b">
        <v>1</v>
      </c>
      <c r="AJ128" t="s">
        <v>92</v>
      </c>
      <c r="AK128" t="s">
        <v>60</v>
      </c>
      <c r="AL128" t="s">
        <v>60</v>
      </c>
      <c r="AM128" t="s">
        <v>60</v>
      </c>
      <c r="AN128" t="s">
        <v>60</v>
      </c>
      <c r="AO128" t="s">
        <v>70</v>
      </c>
      <c r="AP128" t="b">
        <v>0</v>
      </c>
      <c r="AQ128" t="b">
        <v>0</v>
      </c>
      <c r="AR128" t="s">
        <v>71</v>
      </c>
      <c r="AS128" t="b">
        <v>0</v>
      </c>
      <c r="AT128" t="s">
        <v>60</v>
      </c>
      <c r="AU128" t="s">
        <v>60</v>
      </c>
      <c r="AX128" t="s">
        <v>60</v>
      </c>
      <c r="AY128" t="s">
        <v>60</v>
      </c>
      <c r="BA128" t="b">
        <v>0</v>
      </c>
      <c r="BB128" t="s">
        <v>60</v>
      </c>
      <c r="BD128" t="s">
        <v>60</v>
      </c>
    </row>
    <row r="129" spans="1:56" x14ac:dyDescent="0.25">
      <c r="A129" t="s">
        <v>228</v>
      </c>
      <c r="B129" t="s">
        <v>246</v>
      </c>
      <c r="C129">
        <v>1006331</v>
      </c>
      <c r="D129" t="s">
        <v>102</v>
      </c>
      <c r="E129" t="s">
        <v>102</v>
      </c>
      <c r="F129" t="s">
        <v>235</v>
      </c>
      <c r="G129" t="s">
        <v>236</v>
      </c>
      <c r="H129" t="str">
        <f>"01550"</f>
        <v>01550</v>
      </c>
      <c r="I129" t="s">
        <v>60</v>
      </c>
      <c r="J129" t="s">
        <v>237</v>
      </c>
      <c r="K129" t="s">
        <v>62</v>
      </c>
      <c r="L129">
        <v>20</v>
      </c>
      <c r="N129">
        <v>1</v>
      </c>
      <c r="O129">
        <v>19</v>
      </c>
      <c r="P129" t="s">
        <v>96</v>
      </c>
      <c r="Q129" t="s">
        <v>64</v>
      </c>
      <c r="R129" t="s">
        <v>64</v>
      </c>
      <c r="S129" t="s">
        <v>65</v>
      </c>
      <c r="T129" t="s">
        <v>66</v>
      </c>
      <c r="U129" t="s">
        <v>67</v>
      </c>
      <c r="V129" t="s">
        <v>67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68</v>
      </c>
      <c r="AD129" t="b">
        <v>0</v>
      </c>
      <c r="AE129" t="b">
        <v>0</v>
      </c>
      <c r="AF129" t="s">
        <v>69</v>
      </c>
      <c r="AG129" t="s">
        <v>60</v>
      </c>
      <c r="AH129" t="s">
        <v>60</v>
      </c>
      <c r="AI129" t="b">
        <v>1</v>
      </c>
      <c r="AJ129" t="s">
        <v>92</v>
      </c>
      <c r="AK129" t="s">
        <v>60</v>
      </c>
      <c r="AL129" t="s">
        <v>60</v>
      </c>
      <c r="AM129" t="s">
        <v>60</v>
      </c>
      <c r="AN129" t="s">
        <v>60</v>
      </c>
      <c r="AO129" t="s">
        <v>70</v>
      </c>
      <c r="AP129" t="b">
        <v>0</v>
      </c>
      <c r="AQ129" t="b">
        <v>0</v>
      </c>
      <c r="AR129" t="s">
        <v>71</v>
      </c>
      <c r="AS129" t="b">
        <v>0</v>
      </c>
      <c r="AT129" t="s">
        <v>60</v>
      </c>
      <c r="AU129" t="s">
        <v>60</v>
      </c>
      <c r="AX129" t="s">
        <v>60</v>
      </c>
      <c r="AY129" t="s">
        <v>60</v>
      </c>
      <c r="BA129" t="b">
        <v>0</v>
      </c>
      <c r="BB129" t="s">
        <v>60</v>
      </c>
      <c r="BD129" t="s">
        <v>60</v>
      </c>
    </row>
    <row r="130" spans="1:56" x14ac:dyDescent="0.25">
      <c r="A130" t="s">
        <v>247</v>
      </c>
      <c r="B130" t="s">
        <v>248</v>
      </c>
      <c r="C130">
        <v>1202310</v>
      </c>
      <c r="D130" t="s">
        <v>85</v>
      </c>
      <c r="E130" t="s">
        <v>85</v>
      </c>
      <c r="F130" t="s">
        <v>249</v>
      </c>
      <c r="G130">
        <v>1001</v>
      </c>
      <c r="H130" t="str">
        <f>"01201"</f>
        <v>01201</v>
      </c>
      <c r="I130" t="s">
        <v>60</v>
      </c>
      <c r="J130" t="s">
        <v>250</v>
      </c>
      <c r="K130" t="s">
        <v>62</v>
      </c>
      <c r="L130">
        <v>30</v>
      </c>
      <c r="N130" t="str">
        <f t="shared" ref="N130:N193" si="9">"0"</f>
        <v>0</v>
      </c>
      <c r="O130">
        <v>30</v>
      </c>
      <c r="P130" t="s">
        <v>96</v>
      </c>
      <c r="Q130" t="s">
        <v>64</v>
      </c>
      <c r="R130" t="s">
        <v>64</v>
      </c>
      <c r="S130" t="s">
        <v>65</v>
      </c>
      <c r="T130" t="s">
        <v>66</v>
      </c>
      <c r="U130" t="s">
        <v>67</v>
      </c>
      <c r="V130" t="s">
        <v>67</v>
      </c>
      <c r="X130" t="b">
        <v>1</v>
      </c>
      <c r="Y130" t="b">
        <v>1</v>
      </c>
      <c r="Z130" t="b">
        <v>1</v>
      </c>
      <c r="AA130">
        <v>103</v>
      </c>
      <c r="AB130">
        <v>230</v>
      </c>
      <c r="AC130" t="s">
        <v>68</v>
      </c>
      <c r="AD130" t="b">
        <v>0</v>
      </c>
      <c r="AE130" t="b">
        <v>0</v>
      </c>
      <c r="AF130" t="s">
        <v>69</v>
      </c>
      <c r="AG130" t="s">
        <v>60</v>
      </c>
      <c r="AH130" t="s">
        <v>60</v>
      </c>
      <c r="AI130" t="b">
        <v>1</v>
      </c>
      <c r="AJ130" t="s">
        <v>60</v>
      </c>
      <c r="AK130" t="s">
        <v>60</v>
      </c>
      <c r="AL130" t="s">
        <v>60</v>
      </c>
      <c r="AM130" t="s">
        <v>60</v>
      </c>
      <c r="AN130" t="s">
        <v>60</v>
      </c>
      <c r="AO130" t="s">
        <v>70</v>
      </c>
      <c r="AP130" t="b">
        <v>0</v>
      </c>
      <c r="AQ130" t="b">
        <v>0</v>
      </c>
      <c r="AR130" t="s">
        <v>71</v>
      </c>
      <c r="AS130" t="b">
        <v>0</v>
      </c>
      <c r="AT130" t="s">
        <v>60</v>
      </c>
      <c r="AU130" t="s">
        <v>60</v>
      </c>
      <c r="AX130" t="s">
        <v>60</v>
      </c>
      <c r="AY130" t="s">
        <v>60</v>
      </c>
      <c r="BA130" t="b">
        <v>0</v>
      </c>
      <c r="BB130" t="s">
        <v>60</v>
      </c>
      <c r="BD130" t="s">
        <v>60</v>
      </c>
    </row>
    <row r="131" spans="1:56" x14ac:dyDescent="0.25">
      <c r="A131" t="s">
        <v>247</v>
      </c>
      <c r="B131" t="s">
        <v>248</v>
      </c>
      <c r="C131">
        <v>1202310</v>
      </c>
      <c r="D131" t="s">
        <v>81</v>
      </c>
      <c r="E131" t="s">
        <v>81</v>
      </c>
      <c r="F131" t="s">
        <v>249</v>
      </c>
      <c r="G131">
        <v>1002</v>
      </c>
      <c r="H131" t="str">
        <f>"01201"</f>
        <v>01201</v>
      </c>
      <c r="I131" t="s">
        <v>60</v>
      </c>
      <c r="J131" t="s">
        <v>250</v>
      </c>
      <c r="K131" t="s">
        <v>62</v>
      </c>
      <c r="L131">
        <v>30</v>
      </c>
      <c r="N131" t="str">
        <f t="shared" si="9"/>
        <v>0</v>
      </c>
      <c r="O131">
        <v>30</v>
      </c>
      <c r="P131" t="s">
        <v>96</v>
      </c>
      <c r="Q131" t="s">
        <v>64</v>
      </c>
      <c r="R131" t="s">
        <v>64</v>
      </c>
      <c r="S131" t="s">
        <v>65</v>
      </c>
      <c r="T131" t="s">
        <v>66</v>
      </c>
      <c r="U131" t="s">
        <v>67</v>
      </c>
      <c r="V131" t="s">
        <v>67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68</v>
      </c>
      <c r="AD131" t="b">
        <v>0</v>
      </c>
      <c r="AE131" t="b">
        <v>0</v>
      </c>
      <c r="AF131" t="s">
        <v>69</v>
      </c>
      <c r="AG131" t="s">
        <v>60</v>
      </c>
      <c r="AH131" t="s">
        <v>60</v>
      </c>
      <c r="AI131" t="b">
        <v>1</v>
      </c>
      <c r="AJ131" t="s">
        <v>60</v>
      </c>
      <c r="AK131" t="s">
        <v>60</v>
      </c>
      <c r="AL131" t="s">
        <v>60</v>
      </c>
      <c r="AM131" t="s">
        <v>60</v>
      </c>
      <c r="AN131" t="s">
        <v>60</v>
      </c>
      <c r="AO131" t="s">
        <v>70</v>
      </c>
      <c r="AP131" t="b">
        <v>0</v>
      </c>
      <c r="AQ131" t="b">
        <v>0</v>
      </c>
      <c r="AR131" t="s">
        <v>71</v>
      </c>
      <c r="AS131" t="b">
        <v>0</v>
      </c>
      <c r="AT131" t="s">
        <v>60</v>
      </c>
      <c r="AU131" t="s">
        <v>60</v>
      </c>
      <c r="AX131" t="s">
        <v>60</v>
      </c>
      <c r="AY131" t="s">
        <v>60</v>
      </c>
      <c r="BA131" t="b">
        <v>0</v>
      </c>
      <c r="BB131" t="s">
        <v>60</v>
      </c>
      <c r="BD131" t="s">
        <v>60</v>
      </c>
    </row>
    <row r="132" spans="1:56" x14ac:dyDescent="0.25">
      <c r="A132" t="s">
        <v>247</v>
      </c>
      <c r="B132" t="s">
        <v>251</v>
      </c>
      <c r="C132">
        <v>1210320</v>
      </c>
      <c r="D132" t="s">
        <v>105</v>
      </c>
      <c r="E132" t="s">
        <v>105</v>
      </c>
      <c r="G132">
        <v>1001</v>
      </c>
      <c r="H132" t="str">
        <f>"01309"</f>
        <v>01309</v>
      </c>
      <c r="I132" t="s">
        <v>60</v>
      </c>
      <c r="J132" t="s">
        <v>252</v>
      </c>
      <c r="K132" t="s">
        <v>62</v>
      </c>
      <c r="L132">
        <v>30</v>
      </c>
      <c r="N132" t="str">
        <f t="shared" si="9"/>
        <v>0</v>
      </c>
      <c r="O132">
        <v>30</v>
      </c>
      <c r="P132" t="s">
        <v>96</v>
      </c>
      <c r="Q132" t="s">
        <v>64</v>
      </c>
      <c r="R132" t="s">
        <v>64</v>
      </c>
      <c r="S132" t="s">
        <v>65</v>
      </c>
      <c r="T132" t="s">
        <v>66</v>
      </c>
      <c r="U132" t="s">
        <v>67</v>
      </c>
      <c r="V132" t="s">
        <v>67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68</v>
      </c>
      <c r="AD132" t="b">
        <v>0</v>
      </c>
      <c r="AE132" t="b">
        <v>0</v>
      </c>
      <c r="AF132" t="s">
        <v>69</v>
      </c>
      <c r="AG132" t="s">
        <v>60</v>
      </c>
      <c r="AH132" t="s">
        <v>60</v>
      </c>
      <c r="AI132" t="b">
        <v>1</v>
      </c>
      <c r="AJ132" t="s">
        <v>60</v>
      </c>
      <c r="AK132" t="s">
        <v>60</v>
      </c>
      <c r="AL132" t="s">
        <v>60</v>
      </c>
      <c r="AM132" t="s">
        <v>60</v>
      </c>
      <c r="AN132" t="s">
        <v>60</v>
      </c>
      <c r="AO132" t="s">
        <v>70</v>
      </c>
      <c r="AP132" t="b">
        <v>0</v>
      </c>
      <c r="AQ132" t="b">
        <v>0</v>
      </c>
      <c r="AR132" t="s">
        <v>71</v>
      </c>
      <c r="AS132" t="b">
        <v>0</v>
      </c>
      <c r="AT132" t="s">
        <v>60</v>
      </c>
      <c r="AU132" t="s">
        <v>60</v>
      </c>
      <c r="AX132" t="s">
        <v>60</v>
      </c>
      <c r="AY132" t="s">
        <v>60</v>
      </c>
      <c r="BA132" t="b">
        <v>0</v>
      </c>
      <c r="BB132" t="s">
        <v>60</v>
      </c>
      <c r="BD132" t="s">
        <v>60</v>
      </c>
    </row>
    <row r="133" spans="1:56" x14ac:dyDescent="0.25">
      <c r="A133" t="s">
        <v>247</v>
      </c>
      <c r="B133" t="s">
        <v>253</v>
      </c>
      <c r="C133">
        <v>1200330</v>
      </c>
      <c r="D133" t="s">
        <v>102</v>
      </c>
      <c r="E133" t="s">
        <v>102</v>
      </c>
      <c r="F133" t="s">
        <v>254</v>
      </c>
      <c r="G133">
        <v>1001</v>
      </c>
      <c r="H133" t="str">
        <f>"01301"</f>
        <v>01301</v>
      </c>
      <c r="I133" t="s">
        <v>60</v>
      </c>
      <c r="J133" t="s">
        <v>255</v>
      </c>
      <c r="K133" t="s">
        <v>62</v>
      </c>
      <c r="L133">
        <v>25</v>
      </c>
      <c r="N133" t="str">
        <f t="shared" si="9"/>
        <v>0</v>
      </c>
      <c r="O133">
        <v>25</v>
      </c>
      <c r="P133" t="s">
        <v>78</v>
      </c>
      <c r="Q133" t="s">
        <v>79</v>
      </c>
      <c r="R133" t="s">
        <v>79</v>
      </c>
      <c r="S133" t="s">
        <v>65</v>
      </c>
      <c r="T133" t="s">
        <v>66</v>
      </c>
      <c r="U133" t="s">
        <v>67</v>
      </c>
      <c r="V133" t="s">
        <v>67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68</v>
      </c>
      <c r="AD133" t="b">
        <v>0</v>
      </c>
      <c r="AE133" t="b">
        <v>0</v>
      </c>
      <c r="AF133" t="s">
        <v>69</v>
      </c>
      <c r="AG133" t="s">
        <v>60</v>
      </c>
      <c r="AH133" t="s">
        <v>60</v>
      </c>
      <c r="AI133" t="b">
        <v>1</v>
      </c>
      <c r="AJ133" t="s">
        <v>60</v>
      </c>
      <c r="AK133" t="s">
        <v>60</v>
      </c>
      <c r="AL133" t="s">
        <v>60</v>
      </c>
      <c r="AM133" t="s">
        <v>60</v>
      </c>
      <c r="AN133" t="s">
        <v>60</v>
      </c>
      <c r="AO133" t="s">
        <v>70</v>
      </c>
      <c r="AP133" t="b">
        <v>0</v>
      </c>
      <c r="AQ133" t="b">
        <v>0</v>
      </c>
      <c r="AR133" t="s">
        <v>71</v>
      </c>
      <c r="AS133" t="b">
        <v>0</v>
      </c>
      <c r="AT133" t="s">
        <v>60</v>
      </c>
      <c r="AU133" t="s">
        <v>60</v>
      </c>
      <c r="AX133" t="s">
        <v>60</v>
      </c>
      <c r="AY133" t="s">
        <v>60</v>
      </c>
      <c r="BA133" t="b">
        <v>0</v>
      </c>
      <c r="BB133" t="s">
        <v>60</v>
      </c>
      <c r="BD133" t="s">
        <v>60</v>
      </c>
    </row>
    <row r="134" spans="1:56" x14ac:dyDescent="0.25">
      <c r="A134" t="s">
        <v>247</v>
      </c>
      <c r="B134" t="s">
        <v>256</v>
      </c>
      <c r="C134">
        <v>1200340</v>
      </c>
      <c r="D134" t="s">
        <v>98</v>
      </c>
      <c r="E134" t="s">
        <v>98</v>
      </c>
      <c r="F134" t="s">
        <v>257</v>
      </c>
      <c r="G134">
        <v>1002</v>
      </c>
      <c r="H134" t="str">
        <f>"01304"</f>
        <v>01304</v>
      </c>
      <c r="I134" t="s">
        <v>60</v>
      </c>
      <c r="J134" t="s">
        <v>258</v>
      </c>
      <c r="K134" t="s">
        <v>62</v>
      </c>
      <c r="L134">
        <v>26</v>
      </c>
      <c r="N134" t="str">
        <f t="shared" si="9"/>
        <v>0</v>
      </c>
      <c r="O134">
        <v>26</v>
      </c>
      <c r="P134" t="s">
        <v>96</v>
      </c>
      <c r="Q134" t="s">
        <v>64</v>
      </c>
      <c r="R134" t="s">
        <v>64</v>
      </c>
      <c r="S134" t="s">
        <v>65</v>
      </c>
      <c r="T134" t="s">
        <v>66</v>
      </c>
      <c r="U134" t="s">
        <v>67</v>
      </c>
      <c r="V134" t="s">
        <v>67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68</v>
      </c>
      <c r="AD134" t="b">
        <v>0</v>
      </c>
      <c r="AE134" t="b">
        <v>0</v>
      </c>
      <c r="AF134" t="s">
        <v>69</v>
      </c>
      <c r="AG134" t="s">
        <v>60</v>
      </c>
      <c r="AH134" t="s">
        <v>60</v>
      </c>
      <c r="AI134" t="b">
        <v>1</v>
      </c>
      <c r="AJ134" t="s">
        <v>92</v>
      </c>
      <c r="AK134" t="s">
        <v>60</v>
      </c>
      <c r="AL134" t="s">
        <v>60</v>
      </c>
      <c r="AM134" t="s">
        <v>60</v>
      </c>
      <c r="AN134" t="s">
        <v>60</v>
      </c>
      <c r="AO134" t="s">
        <v>70</v>
      </c>
      <c r="AP134" t="b">
        <v>0</v>
      </c>
      <c r="AQ134" t="b">
        <v>0</v>
      </c>
      <c r="AR134" t="s">
        <v>71</v>
      </c>
      <c r="AS134" t="b">
        <v>0</v>
      </c>
      <c r="AT134" t="s">
        <v>60</v>
      </c>
      <c r="AU134" t="s">
        <v>60</v>
      </c>
      <c r="AX134" t="s">
        <v>60</v>
      </c>
      <c r="AY134" t="s">
        <v>60</v>
      </c>
      <c r="BA134" t="b">
        <v>0</v>
      </c>
      <c r="BB134" t="s">
        <v>60</v>
      </c>
      <c r="BD134" t="s">
        <v>60</v>
      </c>
    </row>
    <row r="135" spans="1:56" x14ac:dyDescent="0.25">
      <c r="A135" t="s">
        <v>247</v>
      </c>
      <c r="B135" t="s">
        <v>256</v>
      </c>
      <c r="C135">
        <v>1200340</v>
      </c>
      <c r="D135" t="s">
        <v>85</v>
      </c>
      <c r="E135" t="s">
        <v>85</v>
      </c>
      <c r="F135" t="s">
        <v>257</v>
      </c>
      <c r="G135">
        <v>1003</v>
      </c>
      <c r="H135" t="str">
        <f>"01304"</f>
        <v>01304</v>
      </c>
      <c r="I135" t="s">
        <v>60</v>
      </c>
      <c r="J135" t="s">
        <v>258</v>
      </c>
      <c r="K135" t="s">
        <v>62</v>
      </c>
      <c r="L135">
        <v>26</v>
      </c>
      <c r="N135" t="str">
        <f t="shared" si="9"/>
        <v>0</v>
      </c>
      <c r="O135">
        <v>26</v>
      </c>
      <c r="P135" t="s">
        <v>96</v>
      </c>
      <c r="Q135" t="s">
        <v>64</v>
      </c>
      <c r="R135" t="s">
        <v>64</v>
      </c>
      <c r="S135" t="s">
        <v>65</v>
      </c>
      <c r="T135" t="s">
        <v>66</v>
      </c>
      <c r="U135" t="s">
        <v>67</v>
      </c>
      <c r="V135" t="s">
        <v>67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68</v>
      </c>
      <c r="AD135" t="b">
        <v>0</v>
      </c>
      <c r="AE135" t="b">
        <v>0</v>
      </c>
      <c r="AF135" t="s">
        <v>69</v>
      </c>
      <c r="AG135" t="s">
        <v>60</v>
      </c>
      <c r="AH135" t="s">
        <v>60</v>
      </c>
      <c r="AI135" t="b">
        <v>1</v>
      </c>
      <c r="AJ135" t="s">
        <v>92</v>
      </c>
      <c r="AK135" t="s">
        <v>60</v>
      </c>
      <c r="AL135" t="s">
        <v>60</v>
      </c>
      <c r="AM135" t="s">
        <v>60</v>
      </c>
      <c r="AN135" t="s">
        <v>60</v>
      </c>
      <c r="AO135" t="s">
        <v>70</v>
      </c>
      <c r="AP135" t="b">
        <v>0</v>
      </c>
      <c r="AQ135" t="b">
        <v>0</v>
      </c>
      <c r="AR135" t="s">
        <v>71</v>
      </c>
      <c r="AS135" t="b">
        <v>0</v>
      </c>
      <c r="AT135" t="s">
        <v>60</v>
      </c>
      <c r="AU135" t="s">
        <v>60</v>
      </c>
      <c r="AX135" t="s">
        <v>60</v>
      </c>
      <c r="AY135" t="s">
        <v>60</v>
      </c>
      <c r="BA135" t="b">
        <v>0</v>
      </c>
      <c r="BB135" t="s">
        <v>60</v>
      </c>
      <c r="BD135" t="s">
        <v>60</v>
      </c>
    </row>
    <row r="136" spans="1:56" x14ac:dyDescent="0.25">
      <c r="A136" t="s">
        <v>247</v>
      </c>
      <c r="B136" t="s">
        <v>259</v>
      </c>
      <c r="C136">
        <v>1200340</v>
      </c>
      <c r="D136" t="s">
        <v>105</v>
      </c>
      <c r="E136" t="s">
        <v>105</v>
      </c>
      <c r="F136" t="s">
        <v>260</v>
      </c>
      <c r="G136" t="s">
        <v>114</v>
      </c>
      <c r="H136" t="str">
        <f>"01205"</f>
        <v>01205</v>
      </c>
      <c r="I136" t="s">
        <v>60</v>
      </c>
      <c r="J136" t="s">
        <v>261</v>
      </c>
      <c r="K136" t="s">
        <v>62</v>
      </c>
      <c r="L136">
        <v>25</v>
      </c>
      <c r="N136" t="str">
        <f t="shared" si="9"/>
        <v>0</v>
      </c>
      <c r="O136">
        <v>25</v>
      </c>
      <c r="P136" t="s">
        <v>96</v>
      </c>
      <c r="Q136" t="s">
        <v>64</v>
      </c>
      <c r="R136" t="s">
        <v>64</v>
      </c>
      <c r="S136" t="s">
        <v>65</v>
      </c>
      <c r="T136" t="s">
        <v>66</v>
      </c>
      <c r="U136" t="s">
        <v>67</v>
      </c>
      <c r="V136" t="s">
        <v>67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68</v>
      </c>
      <c r="AD136" t="b">
        <v>0</v>
      </c>
      <c r="AE136" t="b">
        <v>0</v>
      </c>
      <c r="AF136" t="s">
        <v>69</v>
      </c>
      <c r="AG136" t="s">
        <v>60</v>
      </c>
      <c r="AH136" t="s">
        <v>60</v>
      </c>
      <c r="AI136" t="b">
        <v>1</v>
      </c>
      <c r="AJ136" t="s">
        <v>92</v>
      </c>
      <c r="AK136" t="s">
        <v>60</v>
      </c>
      <c r="AL136" t="s">
        <v>60</v>
      </c>
      <c r="AM136" t="s">
        <v>60</v>
      </c>
      <c r="AN136" t="s">
        <v>60</v>
      </c>
      <c r="AO136" t="s">
        <v>70</v>
      </c>
      <c r="AP136" t="b">
        <v>0</v>
      </c>
      <c r="AQ136" t="b">
        <v>0</v>
      </c>
      <c r="AR136" t="s">
        <v>71</v>
      </c>
      <c r="AS136" t="b">
        <v>0</v>
      </c>
      <c r="AT136" t="s">
        <v>60</v>
      </c>
      <c r="AU136" t="s">
        <v>60</v>
      </c>
      <c r="AX136" t="s">
        <v>60</v>
      </c>
      <c r="AY136" t="s">
        <v>60</v>
      </c>
      <c r="BA136" t="b">
        <v>0</v>
      </c>
      <c r="BB136" t="s">
        <v>60</v>
      </c>
      <c r="BD136" t="s">
        <v>60</v>
      </c>
    </row>
    <row r="137" spans="1:56" x14ac:dyDescent="0.25">
      <c r="A137" t="s">
        <v>247</v>
      </c>
      <c r="B137" t="s">
        <v>262</v>
      </c>
      <c r="C137">
        <v>1200340</v>
      </c>
      <c r="D137" t="s">
        <v>81</v>
      </c>
      <c r="E137" t="s">
        <v>81</v>
      </c>
      <c r="F137" t="s">
        <v>260</v>
      </c>
      <c r="G137" t="s">
        <v>263</v>
      </c>
      <c r="H137" t="str">
        <f>"01205"</f>
        <v>01205</v>
      </c>
      <c r="I137" t="s">
        <v>60</v>
      </c>
      <c r="J137" t="s">
        <v>261</v>
      </c>
      <c r="K137" t="s">
        <v>62</v>
      </c>
      <c r="L137">
        <v>30</v>
      </c>
      <c r="N137" t="str">
        <f t="shared" si="9"/>
        <v>0</v>
      </c>
      <c r="O137">
        <v>30</v>
      </c>
      <c r="P137" t="s">
        <v>96</v>
      </c>
      <c r="Q137" t="s">
        <v>64</v>
      </c>
      <c r="R137" t="s">
        <v>64</v>
      </c>
      <c r="S137" t="s">
        <v>65</v>
      </c>
      <c r="T137" t="s">
        <v>66</v>
      </c>
      <c r="U137" t="s">
        <v>67</v>
      </c>
      <c r="V137" t="s">
        <v>67</v>
      </c>
      <c r="X137" t="b">
        <v>1</v>
      </c>
      <c r="Y137" t="b">
        <v>1</v>
      </c>
      <c r="Z137" t="b">
        <v>1</v>
      </c>
      <c r="AA137">
        <v>103</v>
      </c>
      <c r="AB137">
        <v>230</v>
      </c>
      <c r="AC137" t="s">
        <v>68</v>
      </c>
      <c r="AD137" t="b">
        <v>0</v>
      </c>
      <c r="AE137" t="b">
        <v>0</v>
      </c>
      <c r="AF137" t="s">
        <v>69</v>
      </c>
      <c r="AG137" t="s">
        <v>60</v>
      </c>
      <c r="AH137" t="s">
        <v>60</v>
      </c>
      <c r="AI137" t="b">
        <v>1</v>
      </c>
      <c r="AJ137" t="s">
        <v>92</v>
      </c>
      <c r="AK137" t="s">
        <v>60</v>
      </c>
      <c r="AL137" t="s">
        <v>60</v>
      </c>
      <c r="AM137" t="s">
        <v>60</v>
      </c>
      <c r="AN137" t="s">
        <v>60</v>
      </c>
      <c r="AO137" t="s">
        <v>70</v>
      </c>
      <c r="AP137" t="b">
        <v>0</v>
      </c>
      <c r="AQ137" t="b">
        <v>0</v>
      </c>
      <c r="AR137" t="s">
        <v>71</v>
      </c>
      <c r="AS137" t="b">
        <v>0</v>
      </c>
      <c r="AT137" t="s">
        <v>60</v>
      </c>
      <c r="AU137" t="s">
        <v>60</v>
      </c>
      <c r="AX137" t="s">
        <v>60</v>
      </c>
      <c r="AY137" t="s">
        <v>60</v>
      </c>
      <c r="BA137" t="b">
        <v>0</v>
      </c>
      <c r="BB137" t="s">
        <v>60</v>
      </c>
      <c r="BD137" t="s">
        <v>60</v>
      </c>
    </row>
    <row r="138" spans="1:56" x14ac:dyDescent="0.25">
      <c r="A138" t="s">
        <v>247</v>
      </c>
      <c r="B138" t="s">
        <v>262</v>
      </c>
      <c r="C138">
        <v>1200340</v>
      </c>
      <c r="D138" t="s">
        <v>102</v>
      </c>
      <c r="E138" t="s">
        <v>102</v>
      </c>
      <c r="F138" t="s">
        <v>260</v>
      </c>
      <c r="G138" t="s">
        <v>264</v>
      </c>
      <c r="H138" t="str">
        <f>"01205"</f>
        <v>01205</v>
      </c>
      <c r="I138" t="s">
        <v>60</v>
      </c>
      <c r="J138" t="s">
        <v>261</v>
      </c>
      <c r="K138" t="s">
        <v>62</v>
      </c>
      <c r="L138">
        <v>25</v>
      </c>
      <c r="N138" t="str">
        <f t="shared" si="9"/>
        <v>0</v>
      </c>
      <c r="O138">
        <v>25</v>
      </c>
      <c r="P138" t="s">
        <v>96</v>
      </c>
      <c r="Q138" t="s">
        <v>64</v>
      </c>
      <c r="R138" t="s">
        <v>64</v>
      </c>
      <c r="S138" t="s">
        <v>65</v>
      </c>
      <c r="T138" t="s">
        <v>66</v>
      </c>
      <c r="U138" t="s">
        <v>67</v>
      </c>
      <c r="V138" t="s">
        <v>67</v>
      </c>
      <c r="X138" t="b">
        <v>1</v>
      </c>
      <c r="Y138" t="b">
        <v>1</v>
      </c>
      <c r="Z138" t="b">
        <v>1</v>
      </c>
      <c r="AA138">
        <v>103</v>
      </c>
      <c r="AB138">
        <v>230</v>
      </c>
      <c r="AC138" t="s">
        <v>68</v>
      </c>
      <c r="AD138" t="b">
        <v>0</v>
      </c>
      <c r="AE138" t="b">
        <v>0</v>
      </c>
      <c r="AF138" t="s">
        <v>69</v>
      </c>
      <c r="AG138" t="s">
        <v>60</v>
      </c>
      <c r="AH138" t="s">
        <v>60</v>
      </c>
      <c r="AI138" t="b">
        <v>1</v>
      </c>
      <c r="AJ138" t="s">
        <v>92</v>
      </c>
      <c r="AK138" t="s">
        <v>60</v>
      </c>
      <c r="AL138" t="s">
        <v>60</v>
      </c>
      <c r="AM138" t="s">
        <v>60</v>
      </c>
      <c r="AN138" t="s">
        <v>60</v>
      </c>
      <c r="AO138" t="s">
        <v>70</v>
      </c>
      <c r="AP138" t="b">
        <v>0</v>
      </c>
      <c r="AQ138" t="b">
        <v>0</v>
      </c>
      <c r="AR138" t="s">
        <v>71</v>
      </c>
      <c r="AS138" t="b">
        <v>0</v>
      </c>
      <c r="AT138" t="s">
        <v>60</v>
      </c>
      <c r="AU138" t="s">
        <v>60</v>
      </c>
      <c r="AX138" t="s">
        <v>60</v>
      </c>
      <c r="AY138" t="s">
        <v>60</v>
      </c>
      <c r="BA138" t="b">
        <v>0</v>
      </c>
      <c r="BB138" t="s">
        <v>60</v>
      </c>
      <c r="BD138" t="s">
        <v>60</v>
      </c>
    </row>
    <row r="139" spans="1:56" x14ac:dyDescent="0.25">
      <c r="A139" t="s">
        <v>247</v>
      </c>
      <c r="B139" t="s">
        <v>265</v>
      </c>
      <c r="C139">
        <v>1201310</v>
      </c>
      <c r="D139" t="s">
        <v>98</v>
      </c>
      <c r="E139" t="s">
        <v>98</v>
      </c>
      <c r="F139" t="s">
        <v>266</v>
      </c>
      <c r="G139">
        <v>1002</v>
      </c>
      <c r="H139" t="str">
        <f>"01206"</f>
        <v>01206</v>
      </c>
      <c r="I139" t="s">
        <v>60</v>
      </c>
      <c r="J139" t="s">
        <v>267</v>
      </c>
      <c r="K139" t="s">
        <v>62</v>
      </c>
      <c r="L139">
        <v>30</v>
      </c>
      <c r="N139" t="str">
        <f t="shared" si="9"/>
        <v>0</v>
      </c>
      <c r="O139">
        <v>30</v>
      </c>
      <c r="P139" t="s">
        <v>96</v>
      </c>
      <c r="Q139" t="s">
        <v>64</v>
      </c>
      <c r="R139" t="s">
        <v>64</v>
      </c>
      <c r="S139" t="s">
        <v>65</v>
      </c>
      <c r="T139" t="s">
        <v>66</v>
      </c>
      <c r="U139" t="s">
        <v>67</v>
      </c>
      <c r="V139" t="s">
        <v>67</v>
      </c>
      <c r="X139" t="b">
        <v>1</v>
      </c>
      <c r="Y139" t="b">
        <v>1</v>
      </c>
      <c r="Z139" t="b">
        <v>1</v>
      </c>
      <c r="AA139">
        <v>103</v>
      </c>
      <c r="AB139">
        <v>230</v>
      </c>
      <c r="AC139" t="s">
        <v>68</v>
      </c>
      <c r="AD139" t="b">
        <v>0</v>
      </c>
      <c r="AE139" t="b">
        <v>0</v>
      </c>
      <c r="AF139" t="s">
        <v>69</v>
      </c>
      <c r="AG139" t="s">
        <v>60</v>
      </c>
      <c r="AH139" t="s">
        <v>60</v>
      </c>
      <c r="AI139" t="b">
        <v>1</v>
      </c>
      <c r="AJ139" t="s">
        <v>92</v>
      </c>
      <c r="AK139" t="s">
        <v>60</v>
      </c>
      <c r="AL139" t="s">
        <v>60</v>
      </c>
      <c r="AM139" t="s">
        <v>60</v>
      </c>
      <c r="AN139" t="s">
        <v>60</v>
      </c>
      <c r="AO139" t="s">
        <v>70</v>
      </c>
      <c r="AP139" t="b">
        <v>0</v>
      </c>
      <c r="AQ139" t="b">
        <v>0</v>
      </c>
      <c r="AR139" t="s">
        <v>71</v>
      </c>
      <c r="AS139" t="b">
        <v>0</v>
      </c>
      <c r="AT139" t="s">
        <v>60</v>
      </c>
      <c r="AU139" t="s">
        <v>60</v>
      </c>
      <c r="AX139" t="s">
        <v>60</v>
      </c>
      <c r="AY139" t="s">
        <v>60</v>
      </c>
      <c r="BA139" t="b">
        <v>0</v>
      </c>
      <c r="BB139" t="s">
        <v>60</v>
      </c>
      <c r="BD139" t="s">
        <v>60</v>
      </c>
    </row>
    <row r="140" spans="1:56" x14ac:dyDescent="0.25">
      <c r="A140" t="s">
        <v>247</v>
      </c>
      <c r="B140" t="s">
        <v>265</v>
      </c>
      <c r="C140">
        <v>1201310</v>
      </c>
      <c r="D140" t="s">
        <v>81</v>
      </c>
      <c r="E140" t="s">
        <v>81</v>
      </c>
      <c r="F140" t="s">
        <v>266</v>
      </c>
      <c r="G140">
        <v>1005</v>
      </c>
      <c r="H140" t="str">
        <f>"01206"</f>
        <v>01206</v>
      </c>
      <c r="I140" t="s">
        <v>60</v>
      </c>
      <c r="J140" t="s">
        <v>267</v>
      </c>
      <c r="K140" t="s">
        <v>62</v>
      </c>
      <c r="L140">
        <v>30</v>
      </c>
      <c r="N140" t="str">
        <f t="shared" si="9"/>
        <v>0</v>
      </c>
      <c r="O140">
        <v>30</v>
      </c>
      <c r="P140" t="s">
        <v>96</v>
      </c>
      <c r="Q140" t="s">
        <v>64</v>
      </c>
      <c r="R140" t="s">
        <v>64</v>
      </c>
      <c r="S140" t="s">
        <v>65</v>
      </c>
      <c r="T140" t="s">
        <v>66</v>
      </c>
      <c r="U140" t="s">
        <v>67</v>
      </c>
      <c r="V140" t="s">
        <v>67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68</v>
      </c>
      <c r="AD140" t="b">
        <v>0</v>
      </c>
      <c r="AE140" t="b">
        <v>0</v>
      </c>
      <c r="AF140" t="s">
        <v>69</v>
      </c>
      <c r="AG140" t="s">
        <v>60</v>
      </c>
      <c r="AH140" t="s">
        <v>60</v>
      </c>
      <c r="AI140" t="b">
        <v>1</v>
      </c>
      <c r="AJ140" t="s">
        <v>92</v>
      </c>
      <c r="AK140" t="s">
        <v>60</v>
      </c>
      <c r="AL140" t="s">
        <v>60</v>
      </c>
      <c r="AM140" t="s">
        <v>60</v>
      </c>
      <c r="AN140" t="s">
        <v>60</v>
      </c>
      <c r="AO140" t="s">
        <v>70</v>
      </c>
      <c r="AP140" t="b">
        <v>0</v>
      </c>
      <c r="AQ140" t="b">
        <v>0</v>
      </c>
      <c r="AR140" t="s">
        <v>71</v>
      </c>
      <c r="AS140" t="b">
        <v>0</v>
      </c>
      <c r="AT140" t="s">
        <v>60</v>
      </c>
      <c r="AU140" t="s">
        <v>60</v>
      </c>
      <c r="AX140" t="s">
        <v>60</v>
      </c>
      <c r="AY140" t="s">
        <v>60</v>
      </c>
      <c r="BA140" t="b">
        <v>0</v>
      </c>
      <c r="BB140" t="s">
        <v>60</v>
      </c>
      <c r="BD140" t="s">
        <v>60</v>
      </c>
    </row>
    <row r="141" spans="1:56" x14ac:dyDescent="0.25">
      <c r="A141" t="s">
        <v>247</v>
      </c>
      <c r="B141" t="s">
        <v>265</v>
      </c>
      <c r="C141">
        <v>1201310</v>
      </c>
      <c r="D141" t="s">
        <v>73</v>
      </c>
      <c r="E141" t="s">
        <v>73</v>
      </c>
      <c r="F141" t="s">
        <v>266</v>
      </c>
      <c r="G141">
        <v>1006</v>
      </c>
      <c r="H141" t="str">
        <f>"01206"</f>
        <v>01206</v>
      </c>
      <c r="I141" t="s">
        <v>60</v>
      </c>
      <c r="J141" t="s">
        <v>267</v>
      </c>
      <c r="K141" t="s">
        <v>62</v>
      </c>
      <c r="L141">
        <v>30</v>
      </c>
      <c r="N141" t="str">
        <f t="shared" si="9"/>
        <v>0</v>
      </c>
      <c r="O141">
        <v>30</v>
      </c>
      <c r="P141" t="s">
        <v>96</v>
      </c>
      <c r="Q141" t="s">
        <v>64</v>
      </c>
      <c r="R141" t="s">
        <v>64</v>
      </c>
      <c r="S141" t="s">
        <v>65</v>
      </c>
      <c r="T141" t="s">
        <v>66</v>
      </c>
      <c r="U141" t="s">
        <v>67</v>
      </c>
      <c r="V141" t="s">
        <v>67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68</v>
      </c>
      <c r="AD141" t="b">
        <v>0</v>
      </c>
      <c r="AE141" t="b">
        <v>0</v>
      </c>
      <c r="AF141" t="s">
        <v>69</v>
      </c>
      <c r="AG141" t="s">
        <v>60</v>
      </c>
      <c r="AH141" t="s">
        <v>60</v>
      </c>
      <c r="AI141" t="b">
        <v>1</v>
      </c>
      <c r="AJ141" t="s">
        <v>92</v>
      </c>
      <c r="AK141" t="s">
        <v>60</v>
      </c>
      <c r="AL141" t="s">
        <v>60</v>
      </c>
      <c r="AM141" t="s">
        <v>60</v>
      </c>
      <c r="AN141" t="s">
        <v>60</v>
      </c>
      <c r="AO141" t="s">
        <v>70</v>
      </c>
      <c r="AP141" t="b">
        <v>0</v>
      </c>
      <c r="AQ141" t="b">
        <v>0</v>
      </c>
      <c r="AR141" t="s">
        <v>71</v>
      </c>
      <c r="AS141" t="b">
        <v>0</v>
      </c>
      <c r="AT141" t="s">
        <v>60</v>
      </c>
      <c r="AU141" t="s">
        <v>60</v>
      </c>
      <c r="AX141" t="s">
        <v>60</v>
      </c>
      <c r="AY141" t="s">
        <v>60</v>
      </c>
      <c r="BA141" t="b">
        <v>0</v>
      </c>
      <c r="BB141" t="s">
        <v>60</v>
      </c>
      <c r="BD141" t="s">
        <v>60</v>
      </c>
    </row>
    <row r="142" spans="1:56" x14ac:dyDescent="0.25">
      <c r="A142" t="s">
        <v>247</v>
      </c>
      <c r="B142" t="s">
        <v>268</v>
      </c>
      <c r="C142">
        <v>1206310</v>
      </c>
      <c r="D142" t="s">
        <v>85</v>
      </c>
      <c r="E142" t="s">
        <v>85</v>
      </c>
      <c r="F142" t="s">
        <v>269</v>
      </c>
      <c r="G142" t="s">
        <v>114</v>
      </c>
      <c r="H142" t="str">
        <f>"01302"</f>
        <v>01302</v>
      </c>
      <c r="I142" t="s">
        <v>60</v>
      </c>
      <c r="J142" t="s">
        <v>270</v>
      </c>
      <c r="K142" t="s">
        <v>62</v>
      </c>
      <c r="L142">
        <v>25</v>
      </c>
      <c r="N142" t="str">
        <f t="shared" si="9"/>
        <v>0</v>
      </c>
      <c r="O142">
        <v>25</v>
      </c>
      <c r="P142" t="s">
        <v>96</v>
      </c>
      <c r="Q142" t="s">
        <v>79</v>
      </c>
      <c r="R142" t="s">
        <v>79</v>
      </c>
      <c r="S142" t="s">
        <v>65</v>
      </c>
      <c r="T142" t="s">
        <v>66</v>
      </c>
      <c r="U142" t="s">
        <v>67</v>
      </c>
      <c r="V142" t="s">
        <v>67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68</v>
      </c>
      <c r="AD142" t="b">
        <v>0</v>
      </c>
      <c r="AE142" t="b">
        <v>0</v>
      </c>
      <c r="AF142" t="s">
        <v>69</v>
      </c>
      <c r="AG142" t="s">
        <v>60</v>
      </c>
      <c r="AH142" t="s">
        <v>60</v>
      </c>
      <c r="AI142" t="b">
        <v>1</v>
      </c>
      <c r="AJ142" t="s">
        <v>60</v>
      </c>
      <c r="AK142" t="s">
        <v>60</v>
      </c>
      <c r="AL142" t="s">
        <v>60</v>
      </c>
      <c r="AM142" t="s">
        <v>60</v>
      </c>
      <c r="AN142" t="s">
        <v>60</v>
      </c>
      <c r="AO142" t="s">
        <v>70</v>
      </c>
      <c r="AP142" t="b">
        <v>0</v>
      </c>
      <c r="AQ142" t="b">
        <v>0</v>
      </c>
      <c r="AR142" t="s">
        <v>71</v>
      </c>
      <c r="AS142" t="b">
        <v>0</v>
      </c>
      <c r="AT142" t="s">
        <v>60</v>
      </c>
      <c r="AU142" t="s">
        <v>60</v>
      </c>
      <c r="AX142" t="s">
        <v>60</v>
      </c>
      <c r="AY142" t="s">
        <v>60</v>
      </c>
      <c r="BA142" t="b">
        <v>0</v>
      </c>
      <c r="BB142" t="s">
        <v>60</v>
      </c>
      <c r="BD142" t="s">
        <v>60</v>
      </c>
    </row>
    <row r="143" spans="1:56" x14ac:dyDescent="0.25">
      <c r="A143" t="s">
        <v>247</v>
      </c>
      <c r="B143" t="s">
        <v>271</v>
      </c>
      <c r="C143">
        <v>1206310</v>
      </c>
      <c r="D143" t="s">
        <v>102</v>
      </c>
      <c r="E143" t="s">
        <v>102</v>
      </c>
      <c r="G143" t="s">
        <v>272</v>
      </c>
      <c r="H143" t="str">
        <f>"01309"</f>
        <v>01309</v>
      </c>
      <c r="I143" t="s">
        <v>60</v>
      </c>
      <c r="J143" t="s">
        <v>252</v>
      </c>
      <c r="K143" t="s">
        <v>62</v>
      </c>
      <c r="L143">
        <v>25</v>
      </c>
      <c r="N143" t="str">
        <f t="shared" si="9"/>
        <v>0</v>
      </c>
      <c r="O143">
        <v>25</v>
      </c>
      <c r="P143" t="s">
        <v>96</v>
      </c>
      <c r="Q143" t="s">
        <v>79</v>
      </c>
      <c r="R143" t="s">
        <v>79</v>
      </c>
      <c r="S143" t="s">
        <v>65</v>
      </c>
      <c r="T143" t="s">
        <v>66</v>
      </c>
      <c r="U143" t="s">
        <v>67</v>
      </c>
      <c r="V143" t="s">
        <v>67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68</v>
      </c>
      <c r="AD143" t="b">
        <v>0</v>
      </c>
      <c r="AE143" t="b">
        <v>0</v>
      </c>
      <c r="AF143" t="s">
        <v>69</v>
      </c>
      <c r="AG143" t="s">
        <v>60</v>
      </c>
      <c r="AH143" t="s">
        <v>60</v>
      </c>
      <c r="AI143" t="b">
        <v>1</v>
      </c>
      <c r="AJ143" t="s">
        <v>60</v>
      </c>
      <c r="AK143" t="s">
        <v>60</v>
      </c>
      <c r="AL143" t="s">
        <v>60</v>
      </c>
      <c r="AM143" t="s">
        <v>60</v>
      </c>
      <c r="AN143" t="s">
        <v>60</v>
      </c>
      <c r="AO143" t="s">
        <v>70</v>
      </c>
      <c r="AP143" t="b">
        <v>0</v>
      </c>
      <c r="AQ143" t="b">
        <v>0</v>
      </c>
      <c r="AR143" t="s">
        <v>71</v>
      </c>
      <c r="AS143" t="b">
        <v>0</v>
      </c>
      <c r="AT143" t="s">
        <v>60</v>
      </c>
      <c r="AU143" t="s">
        <v>60</v>
      </c>
      <c r="AX143" t="s">
        <v>60</v>
      </c>
      <c r="AY143" t="s">
        <v>60</v>
      </c>
      <c r="BA143" t="b">
        <v>0</v>
      </c>
      <c r="BB143" t="s">
        <v>60</v>
      </c>
      <c r="BD143" t="s">
        <v>60</v>
      </c>
    </row>
    <row r="144" spans="1:56" x14ac:dyDescent="0.25">
      <c r="A144" t="s">
        <v>247</v>
      </c>
      <c r="B144" t="s">
        <v>273</v>
      </c>
      <c r="C144">
        <v>1206320</v>
      </c>
      <c r="D144" t="s">
        <v>105</v>
      </c>
      <c r="E144" t="s">
        <v>105</v>
      </c>
      <c r="F144" t="s">
        <v>269</v>
      </c>
      <c r="G144" t="s">
        <v>114</v>
      </c>
      <c r="H144" t="str">
        <f>"01302"</f>
        <v>01302</v>
      </c>
      <c r="I144" t="s">
        <v>60</v>
      </c>
      <c r="J144" t="s">
        <v>270</v>
      </c>
      <c r="K144" t="s">
        <v>62</v>
      </c>
      <c r="L144">
        <v>25</v>
      </c>
      <c r="N144" t="str">
        <f t="shared" si="9"/>
        <v>0</v>
      </c>
      <c r="O144">
        <v>25</v>
      </c>
      <c r="P144" t="s">
        <v>96</v>
      </c>
      <c r="Q144" t="s">
        <v>64</v>
      </c>
      <c r="R144" t="s">
        <v>64</v>
      </c>
      <c r="S144" t="s">
        <v>65</v>
      </c>
      <c r="T144" t="s">
        <v>66</v>
      </c>
      <c r="U144" t="s">
        <v>67</v>
      </c>
      <c r="V144" t="s">
        <v>67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68</v>
      </c>
      <c r="AD144" t="b">
        <v>0</v>
      </c>
      <c r="AE144" t="b">
        <v>0</v>
      </c>
      <c r="AF144" t="s">
        <v>69</v>
      </c>
      <c r="AG144" t="s">
        <v>60</v>
      </c>
      <c r="AH144" t="s">
        <v>60</v>
      </c>
      <c r="AI144" t="b">
        <v>1</v>
      </c>
      <c r="AJ144" t="s">
        <v>92</v>
      </c>
      <c r="AK144" t="s">
        <v>60</v>
      </c>
      <c r="AL144" t="s">
        <v>60</v>
      </c>
      <c r="AM144" t="s">
        <v>60</v>
      </c>
      <c r="AN144" t="s">
        <v>60</v>
      </c>
      <c r="AO144" t="s">
        <v>70</v>
      </c>
      <c r="AP144" t="b">
        <v>0</v>
      </c>
      <c r="AQ144" t="b">
        <v>0</v>
      </c>
      <c r="AR144" t="s">
        <v>71</v>
      </c>
      <c r="AS144" t="b">
        <v>0</v>
      </c>
      <c r="AT144" t="s">
        <v>60</v>
      </c>
      <c r="AU144" t="s">
        <v>60</v>
      </c>
      <c r="AX144" t="s">
        <v>60</v>
      </c>
      <c r="AY144" t="s">
        <v>60</v>
      </c>
      <c r="BA144" t="b">
        <v>0</v>
      </c>
      <c r="BB144" t="s">
        <v>60</v>
      </c>
      <c r="BD144" t="s">
        <v>60</v>
      </c>
    </row>
    <row r="145" spans="1:56" x14ac:dyDescent="0.25">
      <c r="A145" t="s">
        <v>247</v>
      </c>
      <c r="B145" t="s">
        <v>274</v>
      </c>
      <c r="C145">
        <v>1206320</v>
      </c>
      <c r="D145" t="s">
        <v>81</v>
      </c>
      <c r="E145" t="s">
        <v>81</v>
      </c>
      <c r="G145" t="s">
        <v>275</v>
      </c>
      <c r="H145" t="str">
        <f>"01309"</f>
        <v>01309</v>
      </c>
      <c r="I145" t="s">
        <v>60</v>
      </c>
      <c r="J145" t="s">
        <v>252</v>
      </c>
      <c r="K145" t="s">
        <v>62</v>
      </c>
      <c r="L145">
        <v>25</v>
      </c>
      <c r="N145" t="str">
        <f t="shared" si="9"/>
        <v>0</v>
      </c>
      <c r="O145">
        <v>25</v>
      </c>
      <c r="P145" t="s">
        <v>96</v>
      </c>
      <c r="Q145" t="s">
        <v>64</v>
      </c>
      <c r="R145" t="s">
        <v>64</v>
      </c>
      <c r="S145" t="s">
        <v>65</v>
      </c>
      <c r="T145" t="s">
        <v>66</v>
      </c>
      <c r="U145" t="s">
        <v>67</v>
      </c>
      <c r="V145" t="s">
        <v>67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68</v>
      </c>
      <c r="AD145" t="b">
        <v>0</v>
      </c>
      <c r="AE145" t="b">
        <v>0</v>
      </c>
      <c r="AF145" t="s">
        <v>69</v>
      </c>
      <c r="AG145" t="s">
        <v>60</v>
      </c>
      <c r="AH145" t="s">
        <v>60</v>
      </c>
      <c r="AI145" t="b">
        <v>1</v>
      </c>
      <c r="AJ145" t="s">
        <v>92</v>
      </c>
      <c r="AK145" t="s">
        <v>60</v>
      </c>
      <c r="AL145" t="s">
        <v>60</v>
      </c>
      <c r="AM145" t="s">
        <v>60</v>
      </c>
      <c r="AN145" t="s">
        <v>60</v>
      </c>
      <c r="AO145" t="s">
        <v>70</v>
      </c>
      <c r="AP145" t="b">
        <v>0</v>
      </c>
      <c r="AQ145" t="b">
        <v>0</v>
      </c>
      <c r="AR145" t="s">
        <v>71</v>
      </c>
      <c r="AS145" t="b">
        <v>0</v>
      </c>
      <c r="AT145" t="s">
        <v>60</v>
      </c>
      <c r="AU145" t="s">
        <v>60</v>
      </c>
      <c r="AX145" t="s">
        <v>60</v>
      </c>
      <c r="AY145" t="s">
        <v>60</v>
      </c>
      <c r="BA145" t="b">
        <v>0</v>
      </c>
      <c r="BB145" t="s">
        <v>60</v>
      </c>
      <c r="BD145" t="s">
        <v>60</v>
      </c>
    </row>
    <row r="146" spans="1:56" x14ac:dyDescent="0.25">
      <c r="A146" t="s">
        <v>247</v>
      </c>
      <c r="B146" t="s">
        <v>274</v>
      </c>
      <c r="C146">
        <v>1206320</v>
      </c>
      <c r="D146" t="s">
        <v>73</v>
      </c>
      <c r="E146" t="s">
        <v>73</v>
      </c>
      <c r="G146" t="s">
        <v>272</v>
      </c>
      <c r="H146" t="str">
        <f>"01309"</f>
        <v>01309</v>
      </c>
      <c r="I146" t="s">
        <v>60</v>
      </c>
      <c r="J146" t="s">
        <v>252</v>
      </c>
      <c r="K146" t="s">
        <v>62</v>
      </c>
      <c r="L146">
        <v>25</v>
      </c>
      <c r="N146" t="str">
        <f t="shared" si="9"/>
        <v>0</v>
      </c>
      <c r="O146">
        <v>25</v>
      </c>
      <c r="P146" t="s">
        <v>96</v>
      </c>
      <c r="Q146" t="s">
        <v>64</v>
      </c>
      <c r="R146" t="s">
        <v>64</v>
      </c>
      <c r="S146" t="s">
        <v>65</v>
      </c>
      <c r="T146" t="s">
        <v>66</v>
      </c>
      <c r="U146" t="s">
        <v>67</v>
      </c>
      <c r="V146" t="s">
        <v>67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68</v>
      </c>
      <c r="AD146" t="b">
        <v>0</v>
      </c>
      <c r="AE146" t="b">
        <v>0</v>
      </c>
      <c r="AF146" t="s">
        <v>69</v>
      </c>
      <c r="AG146" t="s">
        <v>60</v>
      </c>
      <c r="AH146" t="s">
        <v>60</v>
      </c>
      <c r="AI146" t="b">
        <v>1</v>
      </c>
      <c r="AJ146" t="s">
        <v>92</v>
      </c>
      <c r="AK146" t="s">
        <v>60</v>
      </c>
      <c r="AL146" t="s">
        <v>60</v>
      </c>
      <c r="AM146" t="s">
        <v>60</v>
      </c>
      <c r="AN146" t="s">
        <v>60</v>
      </c>
      <c r="AO146" t="s">
        <v>70</v>
      </c>
      <c r="AP146" t="b">
        <v>0</v>
      </c>
      <c r="AQ146" t="b">
        <v>0</v>
      </c>
      <c r="AR146" t="s">
        <v>71</v>
      </c>
      <c r="AS146" t="b">
        <v>0</v>
      </c>
      <c r="AT146" t="s">
        <v>60</v>
      </c>
      <c r="AU146" t="s">
        <v>60</v>
      </c>
      <c r="AX146" t="s">
        <v>60</v>
      </c>
      <c r="AY146" t="s">
        <v>60</v>
      </c>
      <c r="BA146" t="b">
        <v>0</v>
      </c>
      <c r="BB146" t="s">
        <v>60</v>
      </c>
      <c r="BD146" t="s">
        <v>60</v>
      </c>
    </row>
    <row r="147" spans="1:56" x14ac:dyDescent="0.25">
      <c r="A147" t="s">
        <v>247</v>
      </c>
      <c r="B147" t="s">
        <v>276</v>
      </c>
      <c r="C147">
        <v>1206320</v>
      </c>
      <c r="D147" t="s">
        <v>98</v>
      </c>
      <c r="E147" t="s">
        <v>98</v>
      </c>
      <c r="F147" t="s">
        <v>269</v>
      </c>
      <c r="G147" t="s">
        <v>263</v>
      </c>
      <c r="H147" t="str">
        <f>"01302"</f>
        <v>01302</v>
      </c>
      <c r="I147" t="s">
        <v>60</v>
      </c>
      <c r="J147" t="s">
        <v>270</v>
      </c>
      <c r="K147" t="s">
        <v>62</v>
      </c>
      <c r="L147">
        <v>25</v>
      </c>
      <c r="N147" t="str">
        <f t="shared" si="9"/>
        <v>0</v>
      </c>
      <c r="O147">
        <v>25</v>
      </c>
      <c r="P147" t="s">
        <v>96</v>
      </c>
      <c r="Q147" t="s">
        <v>64</v>
      </c>
      <c r="R147" t="s">
        <v>64</v>
      </c>
      <c r="S147" t="s">
        <v>65</v>
      </c>
      <c r="T147" t="s">
        <v>66</v>
      </c>
      <c r="U147" t="s">
        <v>67</v>
      </c>
      <c r="V147" t="s">
        <v>67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68</v>
      </c>
      <c r="AD147" t="b">
        <v>0</v>
      </c>
      <c r="AE147" t="b">
        <v>0</v>
      </c>
      <c r="AF147" t="s">
        <v>69</v>
      </c>
      <c r="AG147" t="s">
        <v>60</v>
      </c>
      <c r="AH147" t="s">
        <v>60</v>
      </c>
      <c r="AI147" t="b">
        <v>1</v>
      </c>
      <c r="AJ147" t="s">
        <v>92</v>
      </c>
      <c r="AK147" t="s">
        <v>60</v>
      </c>
      <c r="AL147" t="s">
        <v>60</v>
      </c>
      <c r="AM147" t="s">
        <v>60</v>
      </c>
      <c r="AN147" t="s">
        <v>60</v>
      </c>
      <c r="AO147" t="s">
        <v>70</v>
      </c>
      <c r="AP147" t="b">
        <v>0</v>
      </c>
      <c r="AQ147" t="b">
        <v>0</v>
      </c>
      <c r="AR147" t="s">
        <v>71</v>
      </c>
      <c r="AS147" t="b">
        <v>0</v>
      </c>
      <c r="AT147" t="s">
        <v>60</v>
      </c>
      <c r="AU147" t="s">
        <v>60</v>
      </c>
      <c r="AX147" t="s">
        <v>60</v>
      </c>
      <c r="AY147" t="s">
        <v>60</v>
      </c>
      <c r="BA147" t="b">
        <v>0</v>
      </c>
      <c r="BB147" t="s">
        <v>60</v>
      </c>
      <c r="BD147" t="s">
        <v>60</v>
      </c>
    </row>
    <row r="148" spans="1:56" x14ac:dyDescent="0.25">
      <c r="A148" t="s">
        <v>247</v>
      </c>
      <c r="B148" t="s">
        <v>276</v>
      </c>
      <c r="C148">
        <v>1206320</v>
      </c>
      <c r="D148" t="s">
        <v>102</v>
      </c>
      <c r="E148" t="s">
        <v>102</v>
      </c>
      <c r="F148" t="s">
        <v>269</v>
      </c>
      <c r="G148" t="s">
        <v>264</v>
      </c>
      <c r="H148" t="str">
        <f>"01302"</f>
        <v>01302</v>
      </c>
      <c r="I148" t="s">
        <v>60</v>
      </c>
      <c r="J148" t="s">
        <v>270</v>
      </c>
      <c r="K148" t="s">
        <v>62</v>
      </c>
      <c r="L148">
        <v>25</v>
      </c>
      <c r="N148" t="str">
        <f t="shared" si="9"/>
        <v>0</v>
      </c>
      <c r="O148">
        <v>25</v>
      </c>
      <c r="P148" t="s">
        <v>96</v>
      </c>
      <c r="Q148" t="s">
        <v>64</v>
      </c>
      <c r="R148" t="s">
        <v>64</v>
      </c>
      <c r="S148" t="s">
        <v>65</v>
      </c>
      <c r="T148" t="s">
        <v>66</v>
      </c>
      <c r="U148" t="s">
        <v>67</v>
      </c>
      <c r="V148" t="s">
        <v>67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68</v>
      </c>
      <c r="AD148" t="b">
        <v>0</v>
      </c>
      <c r="AE148" t="b">
        <v>0</v>
      </c>
      <c r="AF148" t="s">
        <v>69</v>
      </c>
      <c r="AG148" t="s">
        <v>60</v>
      </c>
      <c r="AH148" t="s">
        <v>60</v>
      </c>
      <c r="AI148" t="b">
        <v>1</v>
      </c>
      <c r="AJ148" t="s">
        <v>92</v>
      </c>
      <c r="AK148" t="s">
        <v>60</v>
      </c>
      <c r="AL148" t="s">
        <v>60</v>
      </c>
      <c r="AM148" t="s">
        <v>60</v>
      </c>
      <c r="AN148" t="s">
        <v>60</v>
      </c>
      <c r="AO148" t="s">
        <v>70</v>
      </c>
      <c r="AP148" t="b">
        <v>0</v>
      </c>
      <c r="AQ148" t="b">
        <v>0</v>
      </c>
      <c r="AR148" t="s">
        <v>71</v>
      </c>
      <c r="AS148" t="b">
        <v>0</v>
      </c>
      <c r="AT148" t="s">
        <v>60</v>
      </c>
      <c r="AU148" t="s">
        <v>60</v>
      </c>
      <c r="AX148" t="s">
        <v>60</v>
      </c>
      <c r="AY148" t="s">
        <v>60</v>
      </c>
      <c r="BA148" t="b">
        <v>0</v>
      </c>
      <c r="BB148" t="s">
        <v>60</v>
      </c>
      <c r="BD148" t="s">
        <v>60</v>
      </c>
    </row>
    <row r="149" spans="1:56" x14ac:dyDescent="0.25">
      <c r="A149" t="s">
        <v>247</v>
      </c>
      <c r="B149" t="s">
        <v>277</v>
      </c>
      <c r="C149">
        <v>1200315</v>
      </c>
      <c r="D149" t="s">
        <v>105</v>
      </c>
      <c r="E149" t="s">
        <v>105</v>
      </c>
      <c r="F149" t="s">
        <v>278</v>
      </c>
      <c r="G149">
        <v>1007</v>
      </c>
      <c r="H149" t="str">
        <f>"01203"</f>
        <v>01203</v>
      </c>
      <c r="I149" t="s">
        <v>60</v>
      </c>
      <c r="J149" t="s">
        <v>279</v>
      </c>
      <c r="K149" t="s">
        <v>62</v>
      </c>
      <c r="L149">
        <v>25</v>
      </c>
      <c r="N149" t="str">
        <f t="shared" si="9"/>
        <v>0</v>
      </c>
      <c r="O149">
        <v>25</v>
      </c>
      <c r="P149" t="s">
        <v>78</v>
      </c>
      <c r="Q149" t="s">
        <v>79</v>
      </c>
      <c r="R149" t="s">
        <v>79</v>
      </c>
      <c r="S149" t="s">
        <v>65</v>
      </c>
      <c r="T149" t="s">
        <v>66</v>
      </c>
      <c r="U149" t="s">
        <v>67</v>
      </c>
      <c r="V149" t="s">
        <v>67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68</v>
      </c>
      <c r="AD149" t="b">
        <v>0</v>
      </c>
      <c r="AE149" t="b">
        <v>0</v>
      </c>
      <c r="AF149" t="s">
        <v>69</v>
      </c>
      <c r="AG149" t="s">
        <v>60</v>
      </c>
      <c r="AH149" t="s">
        <v>60</v>
      </c>
      <c r="AI149" t="b">
        <v>1</v>
      </c>
      <c r="AJ149" t="s">
        <v>60</v>
      </c>
      <c r="AK149" t="s">
        <v>60</v>
      </c>
      <c r="AL149" t="s">
        <v>60</v>
      </c>
      <c r="AM149" t="s">
        <v>60</v>
      </c>
      <c r="AN149" t="s">
        <v>60</v>
      </c>
      <c r="AO149" t="s">
        <v>70</v>
      </c>
      <c r="AP149" t="b">
        <v>0</v>
      </c>
      <c r="AQ149" t="b">
        <v>0</v>
      </c>
      <c r="AR149" t="s">
        <v>71</v>
      </c>
      <c r="AS149" t="b">
        <v>0</v>
      </c>
      <c r="AT149" t="s">
        <v>60</v>
      </c>
      <c r="AU149" t="s">
        <v>60</v>
      </c>
      <c r="AX149" t="s">
        <v>60</v>
      </c>
      <c r="AY149" t="s">
        <v>60</v>
      </c>
      <c r="BA149" t="b">
        <v>0</v>
      </c>
      <c r="BB149" t="s">
        <v>60</v>
      </c>
      <c r="BD149" t="s">
        <v>60</v>
      </c>
    </row>
    <row r="150" spans="1:56" x14ac:dyDescent="0.25">
      <c r="A150" t="s">
        <v>247</v>
      </c>
      <c r="B150" t="s">
        <v>280</v>
      </c>
      <c r="C150">
        <v>1208300</v>
      </c>
      <c r="D150" t="s">
        <v>98</v>
      </c>
      <c r="E150" t="s">
        <v>98</v>
      </c>
      <c r="F150" t="s">
        <v>281</v>
      </c>
      <c r="G150">
        <v>1001</v>
      </c>
      <c r="H150" t="str">
        <f>"01102"</f>
        <v>01102</v>
      </c>
      <c r="I150" t="s">
        <v>60</v>
      </c>
      <c r="J150" t="s">
        <v>200</v>
      </c>
      <c r="K150" t="s">
        <v>62</v>
      </c>
      <c r="L150">
        <v>25</v>
      </c>
      <c r="N150" t="str">
        <f t="shared" si="9"/>
        <v>0</v>
      </c>
      <c r="O150">
        <v>25</v>
      </c>
      <c r="P150" t="s">
        <v>96</v>
      </c>
      <c r="Q150" t="s">
        <v>79</v>
      </c>
      <c r="R150" t="s">
        <v>79</v>
      </c>
      <c r="S150" t="s">
        <v>65</v>
      </c>
      <c r="T150" t="s">
        <v>66</v>
      </c>
      <c r="U150" t="s">
        <v>67</v>
      </c>
      <c r="V150" t="s">
        <v>67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68</v>
      </c>
      <c r="AD150" t="b">
        <v>0</v>
      </c>
      <c r="AE150" t="b">
        <v>0</v>
      </c>
      <c r="AF150" t="s">
        <v>69</v>
      </c>
      <c r="AG150" t="s">
        <v>60</v>
      </c>
      <c r="AH150" t="s">
        <v>60</v>
      </c>
      <c r="AI150" t="b">
        <v>1</v>
      </c>
      <c r="AJ150" t="s">
        <v>60</v>
      </c>
      <c r="AK150" t="s">
        <v>60</v>
      </c>
      <c r="AL150" t="s">
        <v>60</v>
      </c>
      <c r="AM150" t="s">
        <v>60</v>
      </c>
      <c r="AN150" t="s">
        <v>60</v>
      </c>
      <c r="AO150" t="s">
        <v>70</v>
      </c>
      <c r="AP150" t="b">
        <v>0</v>
      </c>
      <c r="AQ150" t="b">
        <v>0</v>
      </c>
      <c r="AR150" t="s">
        <v>71</v>
      </c>
      <c r="AS150" t="b">
        <v>0</v>
      </c>
      <c r="AT150" t="s">
        <v>60</v>
      </c>
      <c r="AU150" t="s">
        <v>60</v>
      </c>
      <c r="AX150" t="s">
        <v>60</v>
      </c>
      <c r="AY150" t="s">
        <v>60</v>
      </c>
      <c r="BA150" t="b">
        <v>0</v>
      </c>
      <c r="BB150" t="s">
        <v>60</v>
      </c>
      <c r="BD150" t="s">
        <v>60</v>
      </c>
    </row>
    <row r="151" spans="1:56" x14ac:dyDescent="0.25">
      <c r="A151" t="s">
        <v>247</v>
      </c>
      <c r="B151" t="s">
        <v>280</v>
      </c>
      <c r="C151">
        <v>1208300</v>
      </c>
      <c r="D151" t="s">
        <v>85</v>
      </c>
      <c r="E151" t="s">
        <v>85</v>
      </c>
      <c r="F151" t="s">
        <v>281</v>
      </c>
      <c r="G151">
        <v>1002</v>
      </c>
      <c r="H151" t="str">
        <f>"01102"</f>
        <v>01102</v>
      </c>
      <c r="I151" t="s">
        <v>60</v>
      </c>
      <c r="J151" t="s">
        <v>200</v>
      </c>
      <c r="K151" t="s">
        <v>62</v>
      </c>
      <c r="L151">
        <v>25</v>
      </c>
      <c r="N151" t="str">
        <f t="shared" si="9"/>
        <v>0</v>
      </c>
      <c r="O151">
        <v>25</v>
      </c>
      <c r="P151" t="s">
        <v>96</v>
      </c>
      <c r="Q151" t="s">
        <v>79</v>
      </c>
      <c r="R151" t="s">
        <v>79</v>
      </c>
      <c r="S151" t="s">
        <v>65</v>
      </c>
      <c r="T151" t="s">
        <v>66</v>
      </c>
      <c r="U151" t="s">
        <v>67</v>
      </c>
      <c r="V151" t="s">
        <v>67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68</v>
      </c>
      <c r="AD151" t="b">
        <v>0</v>
      </c>
      <c r="AE151" t="b">
        <v>0</v>
      </c>
      <c r="AF151" t="s">
        <v>69</v>
      </c>
      <c r="AG151" t="s">
        <v>60</v>
      </c>
      <c r="AH151" t="s">
        <v>60</v>
      </c>
      <c r="AI151" t="b">
        <v>1</v>
      </c>
      <c r="AJ151" t="s">
        <v>60</v>
      </c>
      <c r="AK151" t="s">
        <v>60</v>
      </c>
      <c r="AL151" t="s">
        <v>60</v>
      </c>
      <c r="AM151" t="s">
        <v>60</v>
      </c>
      <c r="AN151" t="s">
        <v>60</v>
      </c>
      <c r="AO151" t="s">
        <v>70</v>
      </c>
      <c r="AP151" t="b">
        <v>0</v>
      </c>
      <c r="AQ151" t="b">
        <v>0</v>
      </c>
      <c r="AR151" t="s">
        <v>71</v>
      </c>
      <c r="AS151" t="b">
        <v>0</v>
      </c>
      <c r="AT151" t="s">
        <v>60</v>
      </c>
      <c r="AU151" t="s">
        <v>60</v>
      </c>
      <c r="AX151" t="s">
        <v>60</v>
      </c>
      <c r="AY151" t="s">
        <v>60</v>
      </c>
      <c r="BA151" t="b">
        <v>0</v>
      </c>
      <c r="BB151" t="s">
        <v>60</v>
      </c>
      <c r="BD151" t="s">
        <v>60</v>
      </c>
    </row>
    <row r="152" spans="1:56" x14ac:dyDescent="0.25">
      <c r="A152" t="s">
        <v>247</v>
      </c>
      <c r="B152" t="s">
        <v>280</v>
      </c>
      <c r="C152">
        <v>1208300</v>
      </c>
      <c r="D152" t="s">
        <v>73</v>
      </c>
      <c r="E152" t="s">
        <v>73</v>
      </c>
      <c r="F152" t="s">
        <v>281</v>
      </c>
      <c r="G152">
        <v>1003</v>
      </c>
      <c r="H152" t="str">
        <f>"01102"</f>
        <v>01102</v>
      </c>
      <c r="I152" t="s">
        <v>60</v>
      </c>
      <c r="J152" t="s">
        <v>200</v>
      </c>
      <c r="K152" t="s">
        <v>62</v>
      </c>
      <c r="L152">
        <v>25</v>
      </c>
      <c r="N152" t="str">
        <f t="shared" si="9"/>
        <v>0</v>
      </c>
      <c r="O152">
        <v>25</v>
      </c>
      <c r="P152" t="s">
        <v>96</v>
      </c>
      <c r="Q152" t="s">
        <v>79</v>
      </c>
      <c r="R152" t="s">
        <v>79</v>
      </c>
      <c r="S152" t="s">
        <v>65</v>
      </c>
      <c r="T152" t="s">
        <v>66</v>
      </c>
      <c r="U152" t="s">
        <v>67</v>
      </c>
      <c r="V152" t="s">
        <v>67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68</v>
      </c>
      <c r="AD152" t="b">
        <v>0</v>
      </c>
      <c r="AE152" t="b">
        <v>0</v>
      </c>
      <c r="AF152" t="s">
        <v>69</v>
      </c>
      <c r="AG152" t="s">
        <v>60</v>
      </c>
      <c r="AH152" t="s">
        <v>60</v>
      </c>
      <c r="AI152" t="b">
        <v>1</v>
      </c>
      <c r="AJ152" t="s">
        <v>60</v>
      </c>
      <c r="AK152" t="s">
        <v>60</v>
      </c>
      <c r="AL152" t="s">
        <v>60</v>
      </c>
      <c r="AM152" t="s">
        <v>60</v>
      </c>
      <c r="AN152" t="s">
        <v>60</v>
      </c>
      <c r="AO152" t="s">
        <v>70</v>
      </c>
      <c r="AP152" t="b">
        <v>0</v>
      </c>
      <c r="AQ152" t="b">
        <v>0</v>
      </c>
      <c r="AR152" t="s">
        <v>71</v>
      </c>
      <c r="AS152" t="b">
        <v>0</v>
      </c>
      <c r="AT152" t="s">
        <v>60</v>
      </c>
      <c r="AU152" t="s">
        <v>60</v>
      </c>
      <c r="AX152" t="s">
        <v>60</v>
      </c>
      <c r="AY152" t="s">
        <v>60</v>
      </c>
      <c r="BA152" t="b">
        <v>0</v>
      </c>
      <c r="BB152" t="s">
        <v>60</v>
      </c>
      <c r="BD152" t="s">
        <v>60</v>
      </c>
    </row>
    <row r="153" spans="1:56" x14ac:dyDescent="0.25">
      <c r="A153" t="s">
        <v>247</v>
      </c>
      <c r="B153" t="s">
        <v>282</v>
      </c>
      <c r="C153">
        <v>1202340</v>
      </c>
      <c r="D153" t="s">
        <v>58</v>
      </c>
      <c r="E153" t="s">
        <v>58</v>
      </c>
      <c r="F153" t="s">
        <v>249</v>
      </c>
      <c r="G153">
        <v>1002</v>
      </c>
      <c r="H153" t="str">
        <f>"01201"</f>
        <v>01201</v>
      </c>
      <c r="I153" t="s">
        <v>60</v>
      </c>
      <c r="J153" t="s">
        <v>250</v>
      </c>
      <c r="K153" t="s">
        <v>62</v>
      </c>
      <c r="L153">
        <v>31</v>
      </c>
      <c r="N153" t="str">
        <f t="shared" si="9"/>
        <v>0</v>
      </c>
      <c r="O153">
        <v>31</v>
      </c>
      <c r="P153" t="s">
        <v>96</v>
      </c>
      <c r="Q153" t="s">
        <v>64</v>
      </c>
      <c r="R153" t="s">
        <v>64</v>
      </c>
      <c r="S153" t="s">
        <v>65</v>
      </c>
      <c r="T153" t="s">
        <v>66</v>
      </c>
      <c r="U153" t="s">
        <v>67</v>
      </c>
      <c r="V153" t="s">
        <v>67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68</v>
      </c>
      <c r="AD153" t="b">
        <v>0</v>
      </c>
      <c r="AE153" t="b">
        <v>0</v>
      </c>
      <c r="AF153" t="s">
        <v>69</v>
      </c>
      <c r="AG153" t="s">
        <v>60</v>
      </c>
      <c r="AH153" t="s">
        <v>60</v>
      </c>
      <c r="AI153" t="b">
        <v>1</v>
      </c>
      <c r="AJ153" t="s">
        <v>92</v>
      </c>
      <c r="AK153" t="s">
        <v>60</v>
      </c>
      <c r="AL153" t="s">
        <v>60</v>
      </c>
      <c r="AM153" t="s">
        <v>60</v>
      </c>
      <c r="AN153" t="s">
        <v>60</v>
      </c>
      <c r="AO153" t="s">
        <v>70</v>
      </c>
      <c r="AP153" t="b">
        <v>0</v>
      </c>
      <c r="AQ153" t="b">
        <v>0</v>
      </c>
      <c r="AR153" t="s">
        <v>71</v>
      </c>
      <c r="AS153" t="b">
        <v>0</v>
      </c>
      <c r="AT153" t="s">
        <v>60</v>
      </c>
      <c r="AU153" t="s">
        <v>60</v>
      </c>
      <c r="AX153" t="s">
        <v>60</v>
      </c>
      <c r="AY153" t="s">
        <v>60</v>
      </c>
      <c r="BA153" t="b">
        <v>0</v>
      </c>
      <c r="BB153" t="s">
        <v>60</v>
      </c>
      <c r="BD153" t="s">
        <v>60</v>
      </c>
    </row>
    <row r="154" spans="1:56" x14ac:dyDescent="0.25">
      <c r="A154" t="s">
        <v>247</v>
      </c>
      <c r="B154" t="s">
        <v>283</v>
      </c>
      <c r="C154">
        <v>1210300</v>
      </c>
      <c r="D154" t="s">
        <v>81</v>
      </c>
      <c r="E154" t="s">
        <v>81</v>
      </c>
      <c r="F154" t="s">
        <v>284</v>
      </c>
      <c r="G154">
        <v>1001</v>
      </c>
      <c r="H154" t="s">
        <v>285</v>
      </c>
      <c r="I154" t="s">
        <v>60</v>
      </c>
      <c r="J154" t="s">
        <v>286</v>
      </c>
      <c r="K154" t="s">
        <v>62</v>
      </c>
      <c r="L154">
        <v>30</v>
      </c>
      <c r="N154" t="str">
        <f t="shared" si="9"/>
        <v>0</v>
      </c>
      <c r="O154">
        <v>30</v>
      </c>
      <c r="P154" t="s">
        <v>96</v>
      </c>
      <c r="Q154" t="s">
        <v>64</v>
      </c>
      <c r="R154" t="s">
        <v>64</v>
      </c>
      <c r="S154" t="s">
        <v>65</v>
      </c>
      <c r="T154" t="s">
        <v>66</v>
      </c>
      <c r="U154" t="s">
        <v>67</v>
      </c>
      <c r="V154" t="s">
        <v>67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68</v>
      </c>
      <c r="AD154" t="b">
        <v>0</v>
      </c>
      <c r="AE154" t="b">
        <v>0</v>
      </c>
      <c r="AF154" t="s">
        <v>69</v>
      </c>
      <c r="AG154" t="s">
        <v>60</v>
      </c>
      <c r="AH154" t="s">
        <v>60</v>
      </c>
      <c r="AI154" t="b">
        <v>1</v>
      </c>
      <c r="AJ154" t="s">
        <v>92</v>
      </c>
      <c r="AK154" t="s">
        <v>60</v>
      </c>
      <c r="AL154" t="s">
        <v>60</v>
      </c>
      <c r="AM154" t="s">
        <v>60</v>
      </c>
      <c r="AN154" t="s">
        <v>60</v>
      </c>
      <c r="AO154" t="s">
        <v>70</v>
      </c>
      <c r="AP154" t="b">
        <v>0</v>
      </c>
      <c r="AQ154" t="b">
        <v>0</v>
      </c>
      <c r="AR154" t="s">
        <v>71</v>
      </c>
      <c r="AS154" t="b">
        <v>0</v>
      </c>
      <c r="AT154" t="s">
        <v>60</v>
      </c>
      <c r="AU154" t="s">
        <v>60</v>
      </c>
      <c r="AX154" t="s">
        <v>60</v>
      </c>
      <c r="AY154" t="s">
        <v>60</v>
      </c>
      <c r="BA154" t="b">
        <v>0</v>
      </c>
      <c r="BB154" t="s">
        <v>60</v>
      </c>
      <c r="BD154" t="s">
        <v>60</v>
      </c>
    </row>
    <row r="155" spans="1:56" x14ac:dyDescent="0.25">
      <c r="A155" t="s">
        <v>287</v>
      </c>
      <c r="B155" t="s">
        <v>288</v>
      </c>
      <c r="C155">
        <v>1503310</v>
      </c>
      <c r="D155" t="s">
        <v>85</v>
      </c>
      <c r="E155" t="s">
        <v>85</v>
      </c>
      <c r="F155" t="s">
        <v>289</v>
      </c>
      <c r="G155">
        <v>1001</v>
      </c>
      <c r="H155" t="str">
        <f t="shared" ref="H155:H164" si="10">"01804"</f>
        <v>01804</v>
      </c>
      <c r="I155" t="s">
        <v>60</v>
      </c>
      <c r="J155" t="s">
        <v>290</v>
      </c>
      <c r="K155" t="s">
        <v>62</v>
      </c>
      <c r="L155">
        <v>37</v>
      </c>
      <c r="N155" t="str">
        <f t="shared" si="9"/>
        <v>0</v>
      </c>
      <c r="O155">
        <v>37</v>
      </c>
      <c r="P155" t="s">
        <v>78</v>
      </c>
      <c r="Q155" t="s">
        <v>79</v>
      </c>
      <c r="R155" t="s">
        <v>79</v>
      </c>
      <c r="S155" t="s">
        <v>65</v>
      </c>
      <c r="T155" t="s">
        <v>66</v>
      </c>
      <c r="U155" t="s">
        <v>67</v>
      </c>
      <c r="V155" t="s">
        <v>67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68</v>
      </c>
      <c r="AD155" t="b">
        <v>0</v>
      </c>
      <c r="AE155" t="b">
        <v>0</v>
      </c>
      <c r="AF155" t="s">
        <v>69</v>
      </c>
      <c r="AG155" t="s">
        <v>60</v>
      </c>
      <c r="AH155" t="s">
        <v>60</v>
      </c>
      <c r="AI155" t="b">
        <v>1</v>
      </c>
      <c r="AJ155" t="s">
        <v>60</v>
      </c>
      <c r="AK155" t="s">
        <v>60</v>
      </c>
      <c r="AL155" t="s">
        <v>60</v>
      </c>
      <c r="AM155" t="s">
        <v>60</v>
      </c>
      <c r="AN155" t="s">
        <v>60</v>
      </c>
      <c r="AO155" t="s">
        <v>117</v>
      </c>
      <c r="AP155" t="b">
        <v>0</v>
      </c>
      <c r="AQ155" t="b">
        <v>0</v>
      </c>
      <c r="AR155" t="s">
        <v>71</v>
      </c>
      <c r="AS155" t="b">
        <v>0</v>
      </c>
      <c r="AT155" t="s">
        <v>60</v>
      </c>
      <c r="AU155" t="s">
        <v>60</v>
      </c>
      <c r="AX155" t="s">
        <v>60</v>
      </c>
      <c r="AY155" t="s">
        <v>60</v>
      </c>
      <c r="BA155" t="b">
        <v>0</v>
      </c>
      <c r="BB155" t="s">
        <v>60</v>
      </c>
      <c r="BD155" t="s">
        <v>60</v>
      </c>
    </row>
    <row r="156" spans="1:56" x14ac:dyDescent="0.25">
      <c r="A156" t="s">
        <v>287</v>
      </c>
      <c r="B156" t="s">
        <v>288</v>
      </c>
      <c r="C156">
        <v>1503310</v>
      </c>
      <c r="D156" t="s">
        <v>58</v>
      </c>
      <c r="E156" t="s">
        <v>58</v>
      </c>
      <c r="F156" t="s">
        <v>289</v>
      </c>
      <c r="G156">
        <v>1002</v>
      </c>
      <c r="H156" t="str">
        <f t="shared" si="10"/>
        <v>01804</v>
      </c>
      <c r="I156" t="s">
        <v>60</v>
      </c>
      <c r="J156" t="s">
        <v>290</v>
      </c>
      <c r="K156" t="s">
        <v>62</v>
      </c>
      <c r="L156">
        <v>37</v>
      </c>
      <c r="N156" t="str">
        <f t="shared" si="9"/>
        <v>0</v>
      </c>
      <c r="O156">
        <v>37</v>
      </c>
      <c r="P156" t="s">
        <v>78</v>
      </c>
      <c r="Q156" t="s">
        <v>79</v>
      </c>
      <c r="R156" t="s">
        <v>79</v>
      </c>
      <c r="S156" t="s">
        <v>65</v>
      </c>
      <c r="T156" t="s">
        <v>66</v>
      </c>
      <c r="U156" t="s">
        <v>67</v>
      </c>
      <c r="V156" t="s">
        <v>67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68</v>
      </c>
      <c r="AD156" t="b">
        <v>0</v>
      </c>
      <c r="AE156" t="b">
        <v>0</v>
      </c>
      <c r="AF156" t="s">
        <v>69</v>
      </c>
      <c r="AG156" t="s">
        <v>60</v>
      </c>
      <c r="AH156" t="s">
        <v>60</v>
      </c>
      <c r="AI156" t="b">
        <v>1</v>
      </c>
      <c r="AJ156" t="s">
        <v>60</v>
      </c>
      <c r="AK156" t="s">
        <v>60</v>
      </c>
      <c r="AL156" t="s">
        <v>60</v>
      </c>
      <c r="AM156" t="s">
        <v>60</v>
      </c>
      <c r="AN156" t="s">
        <v>60</v>
      </c>
      <c r="AO156" t="s">
        <v>117</v>
      </c>
      <c r="AP156" t="b">
        <v>0</v>
      </c>
      <c r="AQ156" t="b">
        <v>0</v>
      </c>
      <c r="AR156" t="s">
        <v>71</v>
      </c>
      <c r="AS156" t="b">
        <v>0</v>
      </c>
      <c r="AT156" t="s">
        <v>60</v>
      </c>
      <c r="AU156" t="s">
        <v>60</v>
      </c>
      <c r="AX156" t="s">
        <v>60</v>
      </c>
      <c r="AY156" t="s">
        <v>60</v>
      </c>
      <c r="BA156" t="b">
        <v>0</v>
      </c>
      <c r="BB156" t="s">
        <v>60</v>
      </c>
      <c r="BD156" t="s">
        <v>60</v>
      </c>
    </row>
    <row r="157" spans="1:56" x14ac:dyDescent="0.25">
      <c r="A157" t="s">
        <v>287</v>
      </c>
      <c r="B157" t="s">
        <v>288</v>
      </c>
      <c r="C157">
        <v>1503310</v>
      </c>
      <c r="D157" t="s">
        <v>58</v>
      </c>
      <c r="E157" t="s">
        <v>58</v>
      </c>
      <c r="F157" t="s">
        <v>289</v>
      </c>
      <c r="G157">
        <v>1003</v>
      </c>
      <c r="H157" t="str">
        <f t="shared" si="10"/>
        <v>01804</v>
      </c>
      <c r="I157" t="s">
        <v>60</v>
      </c>
      <c r="J157" t="s">
        <v>290</v>
      </c>
      <c r="K157" t="s">
        <v>62</v>
      </c>
      <c r="L157">
        <v>37</v>
      </c>
      <c r="N157" t="str">
        <f t="shared" si="9"/>
        <v>0</v>
      </c>
      <c r="O157">
        <v>37</v>
      </c>
      <c r="P157" t="s">
        <v>63</v>
      </c>
      <c r="Q157" t="s">
        <v>79</v>
      </c>
      <c r="R157" t="s">
        <v>79</v>
      </c>
      <c r="S157" t="s">
        <v>65</v>
      </c>
      <c r="T157" t="s">
        <v>66</v>
      </c>
      <c r="U157" t="s">
        <v>67</v>
      </c>
      <c r="V157" t="s">
        <v>67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68</v>
      </c>
      <c r="AD157" t="b">
        <v>0</v>
      </c>
      <c r="AE157" t="b">
        <v>0</v>
      </c>
      <c r="AF157" t="s">
        <v>69</v>
      </c>
      <c r="AG157" t="s">
        <v>60</v>
      </c>
      <c r="AH157" t="s">
        <v>60</v>
      </c>
      <c r="AI157" t="b">
        <v>1</v>
      </c>
      <c r="AJ157" t="s">
        <v>60</v>
      </c>
      <c r="AK157" t="s">
        <v>60</v>
      </c>
      <c r="AL157" t="s">
        <v>60</v>
      </c>
      <c r="AM157" t="s">
        <v>60</v>
      </c>
      <c r="AN157" t="s">
        <v>60</v>
      </c>
      <c r="AO157" t="s">
        <v>117</v>
      </c>
      <c r="AP157" t="b">
        <v>0</v>
      </c>
      <c r="AQ157" t="b">
        <v>0</v>
      </c>
      <c r="AR157" t="s">
        <v>71</v>
      </c>
      <c r="AS157" t="b">
        <v>0</v>
      </c>
      <c r="AT157" t="s">
        <v>60</v>
      </c>
      <c r="AU157" t="s">
        <v>60</v>
      </c>
      <c r="AX157" t="s">
        <v>60</v>
      </c>
      <c r="AY157" t="s">
        <v>60</v>
      </c>
      <c r="BA157" t="b">
        <v>0</v>
      </c>
      <c r="BB157" t="s">
        <v>60</v>
      </c>
      <c r="BD157" t="s">
        <v>60</v>
      </c>
    </row>
    <row r="158" spans="1:56" x14ac:dyDescent="0.25">
      <c r="A158" t="s">
        <v>287</v>
      </c>
      <c r="B158" t="s">
        <v>291</v>
      </c>
      <c r="C158">
        <v>1503400</v>
      </c>
      <c r="D158" t="s">
        <v>73</v>
      </c>
      <c r="E158" t="s">
        <v>73</v>
      </c>
      <c r="F158" t="s">
        <v>292</v>
      </c>
      <c r="G158">
        <v>1001</v>
      </c>
      <c r="H158" t="str">
        <f t="shared" si="10"/>
        <v>01804</v>
      </c>
      <c r="I158" t="s">
        <v>60</v>
      </c>
      <c r="J158" t="s">
        <v>290</v>
      </c>
      <c r="K158" t="s">
        <v>62</v>
      </c>
      <c r="L158">
        <v>25</v>
      </c>
      <c r="N158" t="str">
        <f t="shared" si="9"/>
        <v>0</v>
      </c>
      <c r="O158">
        <v>25</v>
      </c>
      <c r="P158" t="s">
        <v>63</v>
      </c>
      <c r="Q158" t="s">
        <v>79</v>
      </c>
      <c r="R158" t="s">
        <v>79</v>
      </c>
      <c r="S158" t="s">
        <v>65</v>
      </c>
      <c r="T158" t="s">
        <v>66</v>
      </c>
      <c r="U158" t="s">
        <v>67</v>
      </c>
      <c r="V158" t="s">
        <v>67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68</v>
      </c>
      <c r="AD158" t="b">
        <v>0</v>
      </c>
      <c r="AE158" t="b">
        <v>0</v>
      </c>
      <c r="AF158" t="s">
        <v>69</v>
      </c>
      <c r="AG158" t="s">
        <v>60</v>
      </c>
      <c r="AH158" t="s">
        <v>60</v>
      </c>
      <c r="AI158" t="b">
        <v>1</v>
      </c>
      <c r="AJ158" t="s">
        <v>60</v>
      </c>
      <c r="AK158" t="s">
        <v>60</v>
      </c>
      <c r="AL158" t="s">
        <v>60</v>
      </c>
      <c r="AM158" t="s">
        <v>60</v>
      </c>
      <c r="AN158" t="s">
        <v>60</v>
      </c>
      <c r="AO158" t="s">
        <v>117</v>
      </c>
      <c r="AP158" t="b">
        <v>0</v>
      </c>
      <c r="AQ158" t="b">
        <v>0</v>
      </c>
      <c r="AR158" t="s">
        <v>71</v>
      </c>
      <c r="AS158" t="b">
        <v>0</v>
      </c>
      <c r="AT158" t="s">
        <v>60</v>
      </c>
      <c r="AU158" t="s">
        <v>60</v>
      </c>
      <c r="AX158" t="s">
        <v>60</v>
      </c>
      <c r="AY158" t="s">
        <v>60</v>
      </c>
      <c r="BA158" t="b">
        <v>0</v>
      </c>
      <c r="BB158" t="s">
        <v>60</v>
      </c>
      <c r="BD158" t="s">
        <v>60</v>
      </c>
    </row>
    <row r="159" spans="1:56" x14ac:dyDescent="0.25">
      <c r="A159" t="s">
        <v>287</v>
      </c>
      <c r="B159" t="s">
        <v>293</v>
      </c>
      <c r="C159">
        <v>1505500</v>
      </c>
      <c r="D159" t="s">
        <v>73</v>
      </c>
      <c r="E159" t="s">
        <v>73</v>
      </c>
      <c r="F159" t="s">
        <v>294</v>
      </c>
      <c r="G159">
        <v>1002</v>
      </c>
      <c r="H159" t="str">
        <f t="shared" si="10"/>
        <v>01804</v>
      </c>
      <c r="I159" t="s">
        <v>60</v>
      </c>
      <c r="J159" t="s">
        <v>290</v>
      </c>
      <c r="K159" t="s">
        <v>62</v>
      </c>
      <c r="L159">
        <v>25</v>
      </c>
      <c r="N159" t="str">
        <f t="shared" si="9"/>
        <v>0</v>
      </c>
      <c r="O159">
        <v>25</v>
      </c>
      <c r="P159" t="s">
        <v>78</v>
      </c>
      <c r="Q159" t="s">
        <v>79</v>
      </c>
      <c r="R159" t="s">
        <v>79</v>
      </c>
      <c r="S159" t="s">
        <v>65</v>
      </c>
      <c r="T159" t="s">
        <v>66</v>
      </c>
      <c r="U159" t="s">
        <v>67</v>
      </c>
      <c r="V159" t="s">
        <v>67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68</v>
      </c>
      <c r="AD159" t="b">
        <v>0</v>
      </c>
      <c r="AE159" t="b">
        <v>0</v>
      </c>
      <c r="AF159" t="s">
        <v>69</v>
      </c>
      <c r="AG159" t="s">
        <v>60</v>
      </c>
      <c r="AH159" t="s">
        <v>60</v>
      </c>
      <c r="AI159" t="b">
        <v>1</v>
      </c>
      <c r="AJ159" t="s">
        <v>60</v>
      </c>
      <c r="AK159" t="s">
        <v>60</v>
      </c>
      <c r="AL159" t="s">
        <v>60</v>
      </c>
      <c r="AM159" t="s">
        <v>60</v>
      </c>
      <c r="AN159" t="s">
        <v>60</v>
      </c>
      <c r="AO159" t="s">
        <v>117</v>
      </c>
      <c r="AP159" t="b">
        <v>0</v>
      </c>
      <c r="AQ159" t="b">
        <v>0</v>
      </c>
      <c r="AR159" t="s">
        <v>71</v>
      </c>
      <c r="AS159" t="b">
        <v>0</v>
      </c>
      <c r="AT159" t="s">
        <v>60</v>
      </c>
      <c r="AU159" t="s">
        <v>60</v>
      </c>
      <c r="AX159" t="s">
        <v>60</v>
      </c>
      <c r="AY159" t="s">
        <v>60</v>
      </c>
      <c r="BA159" t="b">
        <v>0</v>
      </c>
      <c r="BB159" t="s">
        <v>60</v>
      </c>
      <c r="BD159" t="s">
        <v>60</v>
      </c>
    </row>
    <row r="160" spans="1:56" x14ac:dyDescent="0.25">
      <c r="A160" t="s">
        <v>287</v>
      </c>
      <c r="B160" t="s">
        <v>293</v>
      </c>
      <c r="C160">
        <v>1505500</v>
      </c>
      <c r="D160" t="s">
        <v>102</v>
      </c>
      <c r="E160" t="s">
        <v>102</v>
      </c>
      <c r="F160" t="s">
        <v>294</v>
      </c>
      <c r="G160">
        <v>1003</v>
      </c>
      <c r="H160" t="str">
        <f t="shared" si="10"/>
        <v>01804</v>
      </c>
      <c r="I160" t="s">
        <v>60</v>
      </c>
      <c r="J160" t="s">
        <v>290</v>
      </c>
      <c r="K160" t="s">
        <v>62</v>
      </c>
      <c r="L160">
        <v>30</v>
      </c>
      <c r="N160" t="str">
        <f t="shared" si="9"/>
        <v>0</v>
      </c>
      <c r="O160">
        <v>30</v>
      </c>
      <c r="P160" t="s">
        <v>78</v>
      </c>
      <c r="Q160" t="s">
        <v>79</v>
      </c>
      <c r="R160" t="s">
        <v>79</v>
      </c>
      <c r="S160" t="s">
        <v>65</v>
      </c>
      <c r="T160" t="s">
        <v>66</v>
      </c>
      <c r="U160" t="s">
        <v>67</v>
      </c>
      <c r="V160" t="s">
        <v>67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68</v>
      </c>
      <c r="AD160" t="b">
        <v>0</v>
      </c>
      <c r="AE160" t="b">
        <v>0</v>
      </c>
      <c r="AF160" t="s">
        <v>69</v>
      </c>
      <c r="AG160" t="s">
        <v>60</v>
      </c>
      <c r="AH160" t="s">
        <v>60</v>
      </c>
      <c r="AI160" t="b">
        <v>1</v>
      </c>
      <c r="AJ160" t="s">
        <v>60</v>
      </c>
      <c r="AK160" t="s">
        <v>60</v>
      </c>
      <c r="AL160" t="s">
        <v>60</v>
      </c>
      <c r="AM160" t="s">
        <v>60</v>
      </c>
      <c r="AN160" t="s">
        <v>60</v>
      </c>
      <c r="AO160" t="s">
        <v>117</v>
      </c>
      <c r="AP160" t="b">
        <v>0</v>
      </c>
      <c r="AQ160" t="b">
        <v>0</v>
      </c>
      <c r="AR160" t="s">
        <v>71</v>
      </c>
      <c r="AS160" t="b">
        <v>0</v>
      </c>
      <c r="AT160" t="s">
        <v>60</v>
      </c>
      <c r="AU160" t="s">
        <v>60</v>
      </c>
      <c r="AX160" t="s">
        <v>60</v>
      </c>
      <c r="AY160" t="s">
        <v>60</v>
      </c>
      <c r="BA160" t="b">
        <v>0</v>
      </c>
      <c r="BB160" t="s">
        <v>60</v>
      </c>
      <c r="BD160" t="s">
        <v>60</v>
      </c>
    </row>
    <row r="161" spans="1:56" x14ac:dyDescent="0.25">
      <c r="A161" t="s">
        <v>287</v>
      </c>
      <c r="B161" t="s">
        <v>293</v>
      </c>
      <c r="C161">
        <v>1505500</v>
      </c>
      <c r="D161" t="s">
        <v>105</v>
      </c>
      <c r="E161" t="s">
        <v>105</v>
      </c>
      <c r="F161" t="s">
        <v>294</v>
      </c>
      <c r="G161">
        <v>1004</v>
      </c>
      <c r="H161" t="str">
        <f t="shared" si="10"/>
        <v>01804</v>
      </c>
      <c r="I161" t="s">
        <v>60</v>
      </c>
      <c r="J161" t="s">
        <v>290</v>
      </c>
      <c r="K161" t="s">
        <v>62</v>
      </c>
      <c r="L161">
        <v>25</v>
      </c>
      <c r="N161" t="str">
        <f t="shared" si="9"/>
        <v>0</v>
      </c>
      <c r="O161">
        <v>25</v>
      </c>
      <c r="P161" t="s">
        <v>78</v>
      </c>
      <c r="Q161" t="s">
        <v>79</v>
      </c>
      <c r="R161" t="s">
        <v>79</v>
      </c>
      <c r="S161" t="s">
        <v>65</v>
      </c>
      <c r="T161" t="s">
        <v>66</v>
      </c>
      <c r="U161" t="s">
        <v>67</v>
      </c>
      <c r="V161" t="s">
        <v>67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68</v>
      </c>
      <c r="AD161" t="b">
        <v>0</v>
      </c>
      <c r="AE161" t="b">
        <v>0</v>
      </c>
      <c r="AF161" t="s">
        <v>69</v>
      </c>
      <c r="AG161" t="s">
        <v>60</v>
      </c>
      <c r="AH161" t="s">
        <v>60</v>
      </c>
      <c r="AI161" t="b">
        <v>1</v>
      </c>
      <c r="AJ161" t="s">
        <v>60</v>
      </c>
      <c r="AK161" t="s">
        <v>60</v>
      </c>
      <c r="AL161" t="s">
        <v>60</v>
      </c>
      <c r="AM161" t="s">
        <v>60</v>
      </c>
      <c r="AN161" t="s">
        <v>60</v>
      </c>
      <c r="AO161" t="s">
        <v>117</v>
      </c>
      <c r="AP161" t="b">
        <v>0</v>
      </c>
      <c r="AQ161" t="b">
        <v>0</v>
      </c>
      <c r="AR161" t="s">
        <v>71</v>
      </c>
      <c r="AS161" t="b">
        <v>0</v>
      </c>
      <c r="AT161" t="s">
        <v>60</v>
      </c>
      <c r="AU161" t="s">
        <v>60</v>
      </c>
      <c r="AX161" t="s">
        <v>60</v>
      </c>
      <c r="AY161" t="s">
        <v>60</v>
      </c>
      <c r="BA161" t="b">
        <v>0</v>
      </c>
      <c r="BB161" t="s">
        <v>60</v>
      </c>
      <c r="BD161" t="s">
        <v>60</v>
      </c>
    </row>
    <row r="162" spans="1:56" x14ac:dyDescent="0.25">
      <c r="A162" t="s">
        <v>287</v>
      </c>
      <c r="B162" t="s">
        <v>295</v>
      </c>
      <c r="C162">
        <v>1501340</v>
      </c>
      <c r="D162" t="s">
        <v>85</v>
      </c>
      <c r="E162" t="s">
        <v>85</v>
      </c>
      <c r="F162" t="s">
        <v>292</v>
      </c>
      <c r="G162">
        <v>1002</v>
      </c>
      <c r="H162" t="str">
        <f t="shared" si="10"/>
        <v>01804</v>
      </c>
      <c r="I162" t="s">
        <v>60</v>
      </c>
      <c r="J162" t="s">
        <v>290</v>
      </c>
      <c r="K162" t="s">
        <v>62</v>
      </c>
      <c r="L162">
        <v>37</v>
      </c>
      <c r="N162" t="str">
        <f t="shared" si="9"/>
        <v>0</v>
      </c>
      <c r="O162">
        <v>37</v>
      </c>
      <c r="P162" t="s">
        <v>78</v>
      </c>
      <c r="Q162" t="s">
        <v>79</v>
      </c>
      <c r="R162" t="s">
        <v>79</v>
      </c>
      <c r="S162" t="s">
        <v>65</v>
      </c>
      <c r="T162" t="s">
        <v>66</v>
      </c>
      <c r="U162" t="s">
        <v>67</v>
      </c>
      <c r="V162" t="s">
        <v>67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68</v>
      </c>
      <c r="AD162" t="b">
        <v>0</v>
      </c>
      <c r="AE162" t="b">
        <v>0</v>
      </c>
      <c r="AF162" t="s">
        <v>69</v>
      </c>
      <c r="AG162" t="s">
        <v>60</v>
      </c>
      <c r="AH162" t="s">
        <v>60</v>
      </c>
      <c r="AI162" t="b">
        <v>1</v>
      </c>
      <c r="AJ162" t="s">
        <v>60</v>
      </c>
      <c r="AK162" t="s">
        <v>60</v>
      </c>
      <c r="AL162" t="s">
        <v>60</v>
      </c>
      <c r="AM162" t="s">
        <v>60</v>
      </c>
      <c r="AN162" t="s">
        <v>60</v>
      </c>
      <c r="AO162" t="s">
        <v>117</v>
      </c>
      <c r="AP162" t="b">
        <v>0</v>
      </c>
      <c r="AQ162" t="b">
        <v>0</v>
      </c>
      <c r="AR162" t="s">
        <v>71</v>
      </c>
      <c r="AS162" t="b">
        <v>0</v>
      </c>
      <c r="AT162" t="s">
        <v>60</v>
      </c>
      <c r="AU162" t="s">
        <v>60</v>
      </c>
      <c r="AX162" t="s">
        <v>60</v>
      </c>
      <c r="AY162" t="s">
        <v>60</v>
      </c>
      <c r="BA162" t="b">
        <v>0</v>
      </c>
      <c r="BB162" t="s">
        <v>60</v>
      </c>
      <c r="BD162" t="s">
        <v>60</v>
      </c>
    </row>
    <row r="163" spans="1:56" x14ac:dyDescent="0.25">
      <c r="A163" t="s">
        <v>287</v>
      </c>
      <c r="B163" t="s">
        <v>295</v>
      </c>
      <c r="C163">
        <v>1501340</v>
      </c>
      <c r="D163" t="s">
        <v>102</v>
      </c>
      <c r="E163" t="s">
        <v>102</v>
      </c>
      <c r="F163" t="s">
        <v>292</v>
      </c>
      <c r="G163">
        <v>1003</v>
      </c>
      <c r="H163" t="str">
        <f t="shared" si="10"/>
        <v>01804</v>
      </c>
      <c r="I163" t="s">
        <v>60</v>
      </c>
      <c r="J163" t="s">
        <v>290</v>
      </c>
      <c r="K163" t="s">
        <v>62</v>
      </c>
      <c r="L163">
        <v>37</v>
      </c>
      <c r="N163" t="str">
        <f t="shared" si="9"/>
        <v>0</v>
      </c>
      <c r="O163">
        <v>37</v>
      </c>
      <c r="P163" t="s">
        <v>63</v>
      </c>
      <c r="Q163" t="s">
        <v>79</v>
      </c>
      <c r="R163" t="s">
        <v>79</v>
      </c>
      <c r="S163" t="s">
        <v>65</v>
      </c>
      <c r="T163" t="s">
        <v>66</v>
      </c>
      <c r="U163" t="s">
        <v>67</v>
      </c>
      <c r="V163" t="s">
        <v>67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68</v>
      </c>
      <c r="AD163" t="b">
        <v>0</v>
      </c>
      <c r="AE163" t="b">
        <v>0</v>
      </c>
      <c r="AF163" t="s">
        <v>69</v>
      </c>
      <c r="AG163" t="s">
        <v>60</v>
      </c>
      <c r="AH163" t="s">
        <v>60</v>
      </c>
      <c r="AI163" t="b">
        <v>1</v>
      </c>
      <c r="AJ163" t="s">
        <v>60</v>
      </c>
      <c r="AK163" t="s">
        <v>60</v>
      </c>
      <c r="AL163" t="s">
        <v>60</v>
      </c>
      <c r="AM163" t="s">
        <v>60</v>
      </c>
      <c r="AN163" t="s">
        <v>60</v>
      </c>
      <c r="AO163" t="s">
        <v>117</v>
      </c>
      <c r="AP163" t="b">
        <v>0</v>
      </c>
      <c r="AQ163" t="b">
        <v>0</v>
      </c>
      <c r="AR163" t="s">
        <v>71</v>
      </c>
      <c r="AS163" t="b">
        <v>0</v>
      </c>
      <c r="AT163" t="s">
        <v>60</v>
      </c>
      <c r="AU163" t="s">
        <v>60</v>
      </c>
      <c r="AX163" t="s">
        <v>60</v>
      </c>
      <c r="AY163" t="s">
        <v>60</v>
      </c>
      <c r="BA163" t="b">
        <v>0</v>
      </c>
      <c r="BB163" t="s">
        <v>60</v>
      </c>
      <c r="BD163" t="s">
        <v>60</v>
      </c>
    </row>
    <row r="164" spans="1:56" x14ac:dyDescent="0.25">
      <c r="A164" t="s">
        <v>287</v>
      </c>
      <c r="B164" t="s">
        <v>295</v>
      </c>
      <c r="C164">
        <v>1501340</v>
      </c>
      <c r="D164" t="s">
        <v>105</v>
      </c>
      <c r="E164" t="s">
        <v>105</v>
      </c>
      <c r="F164" t="s">
        <v>292</v>
      </c>
      <c r="G164">
        <v>1004</v>
      </c>
      <c r="H164" t="str">
        <f t="shared" si="10"/>
        <v>01804</v>
      </c>
      <c r="I164" t="s">
        <v>60</v>
      </c>
      <c r="J164" t="s">
        <v>290</v>
      </c>
      <c r="K164" t="s">
        <v>62</v>
      </c>
      <c r="L164">
        <v>37</v>
      </c>
      <c r="N164" t="str">
        <f t="shared" si="9"/>
        <v>0</v>
      </c>
      <c r="O164">
        <v>37</v>
      </c>
      <c r="P164" t="s">
        <v>63</v>
      </c>
      <c r="Q164" t="s">
        <v>79</v>
      </c>
      <c r="R164" t="s">
        <v>79</v>
      </c>
      <c r="S164" t="s">
        <v>65</v>
      </c>
      <c r="T164" t="s">
        <v>66</v>
      </c>
      <c r="U164" t="s">
        <v>67</v>
      </c>
      <c r="V164" t="s">
        <v>67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68</v>
      </c>
      <c r="AD164" t="b">
        <v>0</v>
      </c>
      <c r="AE164" t="b">
        <v>0</v>
      </c>
      <c r="AF164" t="s">
        <v>69</v>
      </c>
      <c r="AG164" t="s">
        <v>60</v>
      </c>
      <c r="AH164" t="s">
        <v>60</v>
      </c>
      <c r="AI164" t="b">
        <v>1</v>
      </c>
      <c r="AJ164" t="s">
        <v>60</v>
      </c>
      <c r="AK164" t="s">
        <v>60</v>
      </c>
      <c r="AL164" t="s">
        <v>60</v>
      </c>
      <c r="AM164" t="s">
        <v>60</v>
      </c>
      <c r="AN164" t="s">
        <v>60</v>
      </c>
      <c r="AO164" t="s">
        <v>117</v>
      </c>
      <c r="AP164" t="b">
        <v>0</v>
      </c>
      <c r="AQ164" t="b">
        <v>0</v>
      </c>
      <c r="AR164" t="s">
        <v>71</v>
      </c>
      <c r="AS164" t="b">
        <v>0</v>
      </c>
      <c r="AT164" t="s">
        <v>60</v>
      </c>
      <c r="AU164" t="s">
        <v>60</v>
      </c>
      <c r="AX164" t="s">
        <v>60</v>
      </c>
      <c r="AY164" t="s">
        <v>60</v>
      </c>
      <c r="BA164" t="b">
        <v>0</v>
      </c>
      <c r="BB164" t="s">
        <v>60</v>
      </c>
      <c r="BD164" t="s">
        <v>60</v>
      </c>
    </row>
    <row r="165" spans="1:56" x14ac:dyDescent="0.25">
      <c r="A165" t="s">
        <v>287</v>
      </c>
      <c r="B165" t="s">
        <v>296</v>
      </c>
      <c r="C165">
        <v>3026010</v>
      </c>
      <c r="D165" t="s">
        <v>85</v>
      </c>
      <c r="E165" t="s">
        <v>85</v>
      </c>
      <c r="F165" t="s">
        <v>297</v>
      </c>
      <c r="G165">
        <v>1001</v>
      </c>
      <c r="H165" t="str">
        <f>"01607"</f>
        <v>01607</v>
      </c>
      <c r="I165" t="s">
        <v>60</v>
      </c>
      <c r="J165" t="s">
        <v>298</v>
      </c>
      <c r="K165" t="s">
        <v>62</v>
      </c>
      <c r="L165">
        <v>35</v>
      </c>
      <c r="N165" t="str">
        <f t="shared" si="9"/>
        <v>0</v>
      </c>
      <c r="O165">
        <v>35</v>
      </c>
      <c r="P165" t="s">
        <v>96</v>
      </c>
      <c r="Q165" t="s">
        <v>79</v>
      </c>
      <c r="R165" t="s">
        <v>79</v>
      </c>
      <c r="S165" t="s">
        <v>65</v>
      </c>
      <c r="T165" t="s">
        <v>66</v>
      </c>
      <c r="U165" t="s">
        <v>67</v>
      </c>
      <c r="V165" t="s">
        <v>67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68</v>
      </c>
      <c r="AD165" t="b">
        <v>0</v>
      </c>
      <c r="AE165" t="b">
        <v>0</v>
      </c>
      <c r="AF165" t="s">
        <v>69</v>
      </c>
      <c r="AG165" t="s">
        <v>60</v>
      </c>
      <c r="AH165" t="s">
        <v>60</v>
      </c>
      <c r="AI165" t="b">
        <v>1</v>
      </c>
      <c r="AJ165" t="s">
        <v>60</v>
      </c>
      <c r="AK165" t="s">
        <v>60</v>
      </c>
      <c r="AL165" t="s">
        <v>60</v>
      </c>
      <c r="AM165" t="s">
        <v>60</v>
      </c>
      <c r="AN165" t="s">
        <v>60</v>
      </c>
      <c r="AO165" t="s">
        <v>117</v>
      </c>
      <c r="AP165" t="b">
        <v>0</v>
      </c>
      <c r="AQ165" t="b">
        <v>0</v>
      </c>
      <c r="AR165" t="s">
        <v>71</v>
      </c>
      <c r="AS165" t="b">
        <v>0</v>
      </c>
      <c r="AT165" t="s">
        <v>60</v>
      </c>
      <c r="AU165" t="s">
        <v>60</v>
      </c>
      <c r="AX165" t="s">
        <v>60</v>
      </c>
      <c r="AY165" t="s">
        <v>60</v>
      </c>
      <c r="BA165" t="b">
        <v>0</v>
      </c>
      <c r="BB165" t="s">
        <v>60</v>
      </c>
      <c r="BD165" t="s">
        <v>60</v>
      </c>
    </row>
    <row r="166" spans="1:56" x14ac:dyDescent="0.25">
      <c r="A166" t="s">
        <v>287</v>
      </c>
      <c r="B166" t="s">
        <v>296</v>
      </c>
      <c r="C166">
        <v>3026010</v>
      </c>
      <c r="D166" t="s">
        <v>105</v>
      </c>
      <c r="E166" t="s">
        <v>105</v>
      </c>
      <c r="F166" t="s">
        <v>297</v>
      </c>
      <c r="G166">
        <v>1002</v>
      </c>
      <c r="H166" t="str">
        <f>"01607"</f>
        <v>01607</v>
      </c>
      <c r="I166" t="s">
        <v>60</v>
      </c>
      <c r="J166" t="s">
        <v>298</v>
      </c>
      <c r="K166" t="s">
        <v>62</v>
      </c>
      <c r="L166">
        <v>35</v>
      </c>
      <c r="N166" t="str">
        <f t="shared" si="9"/>
        <v>0</v>
      </c>
      <c r="O166">
        <v>35</v>
      </c>
      <c r="P166" t="s">
        <v>96</v>
      </c>
      <c r="Q166" t="s">
        <v>79</v>
      </c>
      <c r="R166" t="s">
        <v>79</v>
      </c>
      <c r="S166" t="s">
        <v>65</v>
      </c>
      <c r="T166" t="s">
        <v>66</v>
      </c>
      <c r="U166" t="s">
        <v>67</v>
      </c>
      <c r="V166" t="s">
        <v>67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68</v>
      </c>
      <c r="AD166" t="b">
        <v>0</v>
      </c>
      <c r="AE166" t="b">
        <v>0</v>
      </c>
      <c r="AF166" t="s">
        <v>69</v>
      </c>
      <c r="AG166" t="s">
        <v>60</v>
      </c>
      <c r="AH166" t="s">
        <v>60</v>
      </c>
      <c r="AI166" t="b">
        <v>1</v>
      </c>
      <c r="AJ166" t="s">
        <v>60</v>
      </c>
      <c r="AK166" t="s">
        <v>60</v>
      </c>
      <c r="AL166" t="s">
        <v>60</v>
      </c>
      <c r="AM166" t="s">
        <v>60</v>
      </c>
      <c r="AN166" t="s">
        <v>60</v>
      </c>
      <c r="AO166" t="s">
        <v>117</v>
      </c>
      <c r="AP166" t="b">
        <v>0</v>
      </c>
      <c r="AQ166" t="b">
        <v>0</v>
      </c>
      <c r="AR166" t="s">
        <v>71</v>
      </c>
      <c r="AS166" t="b">
        <v>0</v>
      </c>
      <c r="AT166" t="s">
        <v>60</v>
      </c>
      <c r="AU166" t="s">
        <v>60</v>
      </c>
      <c r="AX166" t="s">
        <v>60</v>
      </c>
      <c r="AY166" t="s">
        <v>60</v>
      </c>
      <c r="BA166" t="b">
        <v>0</v>
      </c>
      <c r="BB166" t="s">
        <v>60</v>
      </c>
      <c r="BD166" t="s">
        <v>60</v>
      </c>
    </row>
    <row r="167" spans="1:56" x14ac:dyDescent="0.25">
      <c r="A167" t="s">
        <v>287</v>
      </c>
      <c r="B167" t="s">
        <v>296</v>
      </c>
      <c r="C167">
        <v>3026010</v>
      </c>
      <c r="D167" t="s">
        <v>98</v>
      </c>
      <c r="E167" t="s">
        <v>98</v>
      </c>
      <c r="F167" t="s">
        <v>297</v>
      </c>
      <c r="G167">
        <v>1003</v>
      </c>
      <c r="H167" t="str">
        <f>"01607"</f>
        <v>01607</v>
      </c>
      <c r="I167" t="s">
        <v>60</v>
      </c>
      <c r="J167" t="s">
        <v>298</v>
      </c>
      <c r="K167" t="s">
        <v>62</v>
      </c>
      <c r="L167">
        <v>35</v>
      </c>
      <c r="N167" t="str">
        <f t="shared" si="9"/>
        <v>0</v>
      </c>
      <c r="O167">
        <v>35</v>
      </c>
      <c r="P167" t="s">
        <v>96</v>
      </c>
      <c r="Q167" t="s">
        <v>79</v>
      </c>
      <c r="R167" t="s">
        <v>79</v>
      </c>
      <c r="S167" t="s">
        <v>65</v>
      </c>
      <c r="T167" t="s">
        <v>66</v>
      </c>
      <c r="U167" t="s">
        <v>67</v>
      </c>
      <c r="V167" t="s">
        <v>67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68</v>
      </c>
      <c r="AD167" t="b">
        <v>0</v>
      </c>
      <c r="AE167" t="b">
        <v>0</v>
      </c>
      <c r="AF167" t="s">
        <v>69</v>
      </c>
      <c r="AG167" t="s">
        <v>60</v>
      </c>
      <c r="AH167" t="s">
        <v>60</v>
      </c>
      <c r="AI167" t="b">
        <v>1</v>
      </c>
      <c r="AJ167" t="s">
        <v>60</v>
      </c>
      <c r="AK167" t="s">
        <v>60</v>
      </c>
      <c r="AL167" t="s">
        <v>60</v>
      </c>
      <c r="AM167" t="s">
        <v>60</v>
      </c>
      <c r="AN167" t="s">
        <v>60</v>
      </c>
      <c r="AO167" t="s">
        <v>117</v>
      </c>
      <c r="AP167" t="b">
        <v>0</v>
      </c>
      <c r="AQ167" t="b">
        <v>0</v>
      </c>
      <c r="AR167" t="s">
        <v>71</v>
      </c>
      <c r="AS167" t="b">
        <v>0</v>
      </c>
      <c r="AT167" t="s">
        <v>60</v>
      </c>
      <c r="AU167" t="s">
        <v>60</v>
      </c>
      <c r="AX167" t="s">
        <v>60</v>
      </c>
      <c r="AY167" t="s">
        <v>60</v>
      </c>
      <c r="BA167" t="b">
        <v>0</v>
      </c>
      <c r="BB167" t="s">
        <v>60</v>
      </c>
      <c r="BD167" t="s">
        <v>60</v>
      </c>
    </row>
    <row r="168" spans="1:56" x14ac:dyDescent="0.25">
      <c r="A168" t="s">
        <v>287</v>
      </c>
      <c r="B168" t="s">
        <v>296</v>
      </c>
      <c r="C168">
        <v>3026010</v>
      </c>
      <c r="D168" t="s">
        <v>58</v>
      </c>
      <c r="E168" t="s">
        <v>58</v>
      </c>
      <c r="F168" t="s">
        <v>297</v>
      </c>
      <c r="G168">
        <v>1004</v>
      </c>
      <c r="H168" t="str">
        <f>"01607"</f>
        <v>01607</v>
      </c>
      <c r="I168" t="s">
        <v>60</v>
      </c>
      <c r="J168" t="s">
        <v>298</v>
      </c>
      <c r="K168" t="s">
        <v>62</v>
      </c>
      <c r="L168">
        <v>35</v>
      </c>
      <c r="N168" t="str">
        <f t="shared" si="9"/>
        <v>0</v>
      </c>
      <c r="O168">
        <v>35</v>
      </c>
      <c r="P168" t="s">
        <v>96</v>
      </c>
      <c r="Q168" t="s">
        <v>79</v>
      </c>
      <c r="R168" t="s">
        <v>79</v>
      </c>
      <c r="S168" t="s">
        <v>65</v>
      </c>
      <c r="T168" t="s">
        <v>66</v>
      </c>
      <c r="U168" t="s">
        <v>67</v>
      </c>
      <c r="V168" t="s">
        <v>67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68</v>
      </c>
      <c r="AD168" t="b">
        <v>0</v>
      </c>
      <c r="AE168" t="b">
        <v>0</v>
      </c>
      <c r="AF168" t="s">
        <v>69</v>
      </c>
      <c r="AG168" t="s">
        <v>60</v>
      </c>
      <c r="AH168" t="s">
        <v>60</v>
      </c>
      <c r="AI168" t="b">
        <v>1</v>
      </c>
      <c r="AJ168" t="s">
        <v>60</v>
      </c>
      <c r="AK168" t="s">
        <v>60</v>
      </c>
      <c r="AL168" t="s">
        <v>60</v>
      </c>
      <c r="AM168" t="s">
        <v>60</v>
      </c>
      <c r="AN168" t="s">
        <v>60</v>
      </c>
      <c r="AO168" t="s">
        <v>117</v>
      </c>
      <c r="AP168" t="b">
        <v>0</v>
      </c>
      <c r="AQ168" t="b">
        <v>0</v>
      </c>
      <c r="AR168" t="s">
        <v>71</v>
      </c>
      <c r="AS168" t="b">
        <v>0</v>
      </c>
      <c r="AT168" t="s">
        <v>60</v>
      </c>
      <c r="AU168" t="s">
        <v>60</v>
      </c>
      <c r="AX168" t="s">
        <v>60</v>
      </c>
      <c r="AY168" t="s">
        <v>60</v>
      </c>
      <c r="BA168" t="b">
        <v>0</v>
      </c>
      <c r="BB168" t="s">
        <v>60</v>
      </c>
      <c r="BD168" t="s">
        <v>60</v>
      </c>
    </row>
    <row r="169" spans="1:56" x14ac:dyDescent="0.25">
      <c r="A169" t="s">
        <v>287</v>
      </c>
      <c r="B169" t="s">
        <v>296</v>
      </c>
      <c r="C169">
        <v>3026010</v>
      </c>
      <c r="D169" t="s">
        <v>102</v>
      </c>
      <c r="E169" t="s">
        <v>102</v>
      </c>
      <c r="F169" t="s">
        <v>297</v>
      </c>
      <c r="G169">
        <v>1005</v>
      </c>
      <c r="H169" t="str">
        <f>"01607"</f>
        <v>01607</v>
      </c>
      <c r="I169" t="s">
        <v>60</v>
      </c>
      <c r="J169" t="s">
        <v>298</v>
      </c>
      <c r="K169" t="s">
        <v>62</v>
      </c>
      <c r="L169">
        <v>38</v>
      </c>
      <c r="N169" t="str">
        <f t="shared" si="9"/>
        <v>0</v>
      </c>
      <c r="O169">
        <v>38</v>
      </c>
      <c r="P169" t="s">
        <v>96</v>
      </c>
      <c r="Q169" t="s">
        <v>79</v>
      </c>
      <c r="R169" t="s">
        <v>79</v>
      </c>
      <c r="S169" t="s">
        <v>65</v>
      </c>
      <c r="T169" t="s">
        <v>66</v>
      </c>
      <c r="U169" t="s">
        <v>67</v>
      </c>
      <c r="V169" t="s">
        <v>67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68</v>
      </c>
      <c r="AD169" t="b">
        <v>0</v>
      </c>
      <c r="AE169" t="b">
        <v>0</v>
      </c>
      <c r="AF169" t="s">
        <v>69</v>
      </c>
      <c r="AG169" t="s">
        <v>60</v>
      </c>
      <c r="AH169" t="s">
        <v>60</v>
      </c>
      <c r="AI169" t="b">
        <v>1</v>
      </c>
      <c r="AJ169" t="s">
        <v>60</v>
      </c>
      <c r="AK169" t="s">
        <v>60</v>
      </c>
      <c r="AL169" t="s">
        <v>60</v>
      </c>
      <c r="AM169" t="s">
        <v>60</v>
      </c>
      <c r="AN169" t="s">
        <v>60</v>
      </c>
      <c r="AO169" t="s">
        <v>117</v>
      </c>
      <c r="AP169" t="b">
        <v>0</v>
      </c>
      <c r="AQ169" t="b">
        <v>0</v>
      </c>
      <c r="AR169" t="s">
        <v>71</v>
      </c>
      <c r="AS169" t="b">
        <v>0</v>
      </c>
      <c r="AT169" t="s">
        <v>60</v>
      </c>
      <c r="AU169" t="s">
        <v>60</v>
      </c>
      <c r="AX169" t="s">
        <v>60</v>
      </c>
      <c r="AY169" t="s">
        <v>60</v>
      </c>
      <c r="BA169" t="b">
        <v>0</v>
      </c>
      <c r="BB169" t="s">
        <v>60</v>
      </c>
      <c r="BD169" t="s">
        <v>60</v>
      </c>
    </row>
    <row r="170" spans="1:56" x14ac:dyDescent="0.25">
      <c r="A170" t="s">
        <v>287</v>
      </c>
      <c r="B170" t="s">
        <v>296</v>
      </c>
      <c r="C170">
        <v>3026010</v>
      </c>
      <c r="D170" t="s">
        <v>81</v>
      </c>
      <c r="E170" t="s">
        <v>81</v>
      </c>
      <c r="F170" t="s">
        <v>129</v>
      </c>
      <c r="G170">
        <v>1006</v>
      </c>
      <c r="H170" t="str">
        <f>"01802"</f>
        <v>01802</v>
      </c>
      <c r="I170" t="s">
        <v>60</v>
      </c>
      <c r="J170" t="s">
        <v>299</v>
      </c>
      <c r="K170" t="s">
        <v>62</v>
      </c>
      <c r="L170">
        <v>39</v>
      </c>
      <c r="N170" t="str">
        <f t="shared" si="9"/>
        <v>0</v>
      </c>
      <c r="O170">
        <v>39</v>
      </c>
      <c r="P170" t="s">
        <v>96</v>
      </c>
      <c r="Q170" t="s">
        <v>79</v>
      </c>
      <c r="R170" t="s">
        <v>79</v>
      </c>
      <c r="S170" t="s">
        <v>65</v>
      </c>
      <c r="T170" t="s">
        <v>66</v>
      </c>
      <c r="U170" t="s">
        <v>67</v>
      </c>
      <c r="V170" t="s">
        <v>67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68</v>
      </c>
      <c r="AD170" t="b">
        <v>0</v>
      </c>
      <c r="AE170" t="b">
        <v>0</v>
      </c>
      <c r="AF170" t="s">
        <v>69</v>
      </c>
      <c r="AG170" t="s">
        <v>60</v>
      </c>
      <c r="AH170" t="s">
        <v>60</v>
      </c>
      <c r="AI170" t="b">
        <v>1</v>
      </c>
      <c r="AJ170" t="s">
        <v>60</v>
      </c>
      <c r="AK170" t="s">
        <v>60</v>
      </c>
      <c r="AL170" t="s">
        <v>60</v>
      </c>
      <c r="AM170" t="s">
        <v>60</v>
      </c>
      <c r="AN170" t="s">
        <v>60</v>
      </c>
      <c r="AO170" t="s">
        <v>117</v>
      </c>
      <c r="AP170" t="b">
        <v>0</v>
      </c>
      <c r="AQ170" t="b">
        <v>0</v>
      </c>
      <c r="AR170" t="s">
        <v>71</v>
      </c>
      <c r="AS170" t="b">
        <v>0</v>
      </c>
      <c r="AT170" t="s">
        <v>60</v>
      </c>
      <c r="AU170" t="s">
        <v>60</v>
      </c>
      <c r="AX170" t="s">
        <v>60</v>
      </c>
      <c r="AY170" t="s">
        <v>60</v>
      </c>
      <c r="BA170" t="b">
        <v>0</v>
      </c>
      <c r="BB170" t="s">
        <v>60</v>
      </c>
      <c r="BD170" t="s">
        <v>60</v>
      </c>
    </row>
    <row r="171" spans="1:56" x14ac:dyDescent="0.25">
      <c r="A171" t="s">
        <v>287</v>
      </c>
      <c r="B171" t="s">
        <v>296</v>
      </c>
      <c r="C171">
        <v>3026010</v>
      </c>
      <c r="D171" t="s">
        <v>105</v>
      </c>
      <c r="E171" t="s">
        <v>105</v>
      </c>
      <c r="F171" t="s">
        <v>129</v>
      </c>
      <c r="G171">
        <v>1007</v>
      </c>
      <c r="H171" t="str">
        <f>"01802"</f>
        <v>01802</v>
      </c>
      <c r="I171" t="s">
        <v>60</v>
      </c>
      <c r="J171" t="s">
        <v>299</v>
      </c>
      <c r="K171" t="s">
        <v>62</v>
      </c>
      <c r="L171">
        <v>35</v>
      </c>
      <c r="N171" t="str">
        <f t="shared" si="9"/>
        <v>0</v>
      </c>
      <c r="O171">
        <v>35</v>
      </c>
      <c r="P171" t="s">
        <v>96</v>
      </c>
      <c r="Q171" t="s">
        <v>79</v>
      </c>
      <c r="R171" t="s">
        <v>79</v>
      </c>
      <c r="S171" t="s">
        <v>65</v>
      </c>
      <c r="T171" t="s">
        <v>66</v>
      </c>
      <c r="U171" t="s">
        <v>67</v>
      </c>
      <c r="V171" t="s">
        <v>67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68</v>
      </c>
      <c r="AD171" t="b">
        <v>0</v>
      </c>
      <c r="AE171" t="b">
        <v>0</v>
      </c>
      <c r="AF171" t="s">
        <v>69</v>
      </c>
      <c r="AG171" t="s">
        <v>60</v>
      </c>
      <c r="AH171" t="s">
        <v>60</v>
      </c>
      <c r="AI171" t="b">
        <v>1</v>
      </c>
      <c r="AJ171" t="s">
        <v>60</v>
      </c>
      <c r="AK171" t="s">
        <v>60</v>
      </c>
      <c r="AL171" t="s">
        <v>60</v>
      </c>
      <c r="AM171" t="s">
        <v>60</v>
      </c>
      <c r="AN171" t="s">
        <v>60</v>
      </c>
      <c r="AO171" t="s">
        <v>117</v>
      </c>
      <c r="AP171" t="b">
        <v>0</v>
      </c>
      <c r="AQ171" t="b">
        <v>0</v>
      </c>
      <c r="AR171" t="s">
        <v>71</v>
      </c>
      <c r="AS171" t="b">
        <v>0</v>
      </c>
      <c r="AT171" t="s">
        <v>60</v>
      </c>
      <c r="AU171" t="s">
        <v>60</v>
      </c>
      <c r="AX171" t="s">
        <v>60</v>
      </c>
      <c r="AY171" t="s">
        <v>60</v>
      </c>
      <c r="BA171" t="b">
        <v>0</v>
      </c>
      <c r="BB171" t="s">
        <v>60</v>
      </c>
      <c r="BD171" t="s">
        <v>60</v>
      </c>
    </row>
    <row r="172" spans="1:56" x14ac:dyDescent="0.25">
      <c r="A172" t="s">
        <v>287</v>
      </c>
      <c r="B172" t="s">
        <v>296</v>
      </c>
      <c r="C172">
        <v>3026010</v>
      </c>
      <c r="D172" t="s">
        <v>85</v>
      </c>
      <c r="E172" t="s">
        <v>85</v>
      </c>
      <c r="F172" t="s">
        <v>300</v>
      </c>
      <c r="G172">
        <v>1008</v>
      </c>
      <c r="H172" t="str">
        <f>"01804"</f>
        <v>01804</v>
      </c>
      <c r="I172" t="s">
        <v>60</v>
      </c>
      <c r="J172" t="s">
        <v>290</v>
      </c>
      <c r="K172" t="s">
        <v>62</v>
      </c>
      <c r="L172">
        <v>35</v>
      </c>
      <c r="N172" t="str">
        <f t="shared" si="9"/>
        <v>0</v>
      </c>
      <c r="O172">
        <v>35</v>
      </c>
      <c r="P172" t="s">
        <v>96</v>
      </c>
      <c r="Q172" t="s">
        <v>79</v>
      </c>
      <c r="R172" t="s">
        <v>79</v>
      </c>
      <c r="S172" t="s">
        <v>65</v>
      </c>
      <c r="T172" t="s">
        <v>66</v>
      </c>
      <c r="U172" t="s">
        <v>67</v>
      </c>
      <c r="V172" t="s">
        <v>67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68</v>
      </c>
      <c r="AD172" t="b">
        <v>0</v>
      </c>
      <c r="AE172" t="b">
        <v>0</v>
      </c>
      <c r="AF172" t="s">
        <v>69</v>
      </c>
      <c r="AG172" t="s">
        <v>60</v>
      </c>
      <c r="AH172" t="s">
        <v>60</v>
      </c>
      <c r="AI172" t="b">
        <v>1</v>
      </c>
      <c r="AJ172" t="s">
        <v>60</v>
      </c>
      <c r="AK172" t="s">
        <v>60</v>
      </c>
      <c r="AL172" t="s">
        <v>60</v>
      </c>
      <c r="AM172" t="s">
        <v>60</v>
      </c>
      <c r="AN172" t="s">
        <v>60</v>
      </c>
      <c r="AO172" t="s">
        <v>117</v>
      </c>
      <c r="AP172" t="b">
        <v>0</v>
      </c>
      <c r="AQ172" t="b">
        <v>0</v>
      </c>
      <c r="AR172" t="s">
        <v>71</v>
      </c>
      <c r="AS172" t="b">
        <v>0</v>
      </c>
      <c r="AT172" t="s">
        <v>60</v>
      </c>
      <c r="AU172" t="s">
        <v>60</v>
      </c>
      <c r="AX172" t="s">
        <v>60</v>
      </c>
      <c r="AY172" t="s">
        <v>60</v>
      </c>
      <c r="BA172" t="b">
        <v>0</v>
      </c>
      <c r="BB172" t="s">
        <v>60</v>
      </c>
      <c r="BD172" t="s">
        <v>60</v>
      </c>
    </row>
    <row r="173" spans="1:56" x14ac:dyDescent="0.25">
      <c r="A173" t="s">
        <v>287</v>
      </c>
      <c r="B173" t="s">
        <v>296</v>
      </c>
      <c r="C173">
        <v>3026010</v>
      </c>
      <c r="D173" t="s">
        <v>98</v>
      </c>
      <c r="E173" t="s">
        <v>98</v>
      </c>
      <c r="F173" t="s">
        <v>289</v>
      </c>
      <c r="G173">
        <v>1011</v>
      </c>
      <c r="H173" t="str">
        <f>"01804"</f>
        <v>01804</v>
      </c>
      <c r="I173" t="s">
        <v>60</v>
      </c>
      <c r="J173" t="s">
        <v>290</v>
      </c>
      <c r="K173" t="s">
        <v>62</v>
      </c>
      <c r="L173">
        <v>35</v>
      </c>
      <c r="N173" t="str">
        <f t="shared" si="9"/>
        <v>0</v>
      </c>
      <c r="O173">
        <v>35</v>
      </c>
      <c r="P173" t="s">
        <v>96</v>
      </c>
      <c r="Q173" t="s">
        <v>79</v>
      </c>
      <c r="R173" t="s">
        <v>79</v>
      </c>
      <c r="S173" t="s">
        <v>65</v>
      </c>
      <c r="T173" t="s">
        <v>66</v>
      </c>
      <c r="U173" t="s">
        <v>67</v>
      </c>
      <c r="V173" t="s">
        <v>67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68</v>
      </c>
      <c r="AD173" t="b">
        <v>0</v>
      </c>
      <c r="AE173" t="b">
        <v>0</v>
      </c>
      <c r="AF173" t="s">
        <v>69</v>
      </c>
      <c r="AG173" t="s">
        <v>60</v>
      </c>
      <c r="AH173" t="s">
        <v>60</v>
      </c>
      <c r="AI173" t="b">
        <v>1</v>
      </c>
      <c r="AJ173" t="s">
        <v>60</v>
      </c>
      <c r="AK173" t="s">
        <v>60</v>
      </c>
      <c r="AL173" t="s">
        <v>60</v>
      </c>
      <c r="AM173" t="s">
        <v>60</v>
      </c>
      <c r="AN173" t="s">
        <v>60</v>
      </c>
      <c r="AO173" t="s">
        <v>117</v>
      </c>
      <c r="AP173" t="b">
        <v>0</v>
      </c>
      <c r="AQ173" t="b">
        <v>0</v>
      </c>
      <c r="AR173" t="s">
        <v>71</v>
      </c>
      <c r="AS173" t="b">
        <v>0</v>
      </c>
      <c r="AT173" t="s">
        <v>60</v>
      </c>
      <c r="AU173" t="s">
        <v>60</v>
      </c>
      <c r="AX173" t="s">
        <v>60</v>
      </c>
      <c r="AY173" t="s">
        <v>60</v>
      </c>
      <c r="BA173" t="b">
        <v>0</v>
      </c>
      <c r="BB173" t="s">
        <v>60</v>
      </c>
      <c r="BD173" t="s">
        <v>60</v>
      </c>
    </row>
    <row r="174" spans="1:56" x14ac:dyDescent="0.25">
      <c r="A174" t="s">
        <v>287</v>
      </c>
      <c r="B174" t="s">
        <v>296</v>
      </c>
      <c r="C174">
        <v>3026010</v>
      </c>
      <c r="D174" t="s">
        <v>105</v>
      </c>
      <c r="E174" t="s">
        <v>105</v>
      </c>
      <c r="F174" t="s">
        <v>289</v>
      </c>
      <c r="G174">
        <v>1012</v>
      </c>
      <c r="H174" t="str">
        <f>"01804"</f>
        <v>01804</v>
      </c>
      <c r="I174" t="s">
        <v>60</v>
      </c>
      <c r="J174" t="s">
        <v>290</v>
      </c>
      <c r="K174" t="s">
        <v>62</v>
      </c>
      <c r="L174">
        <v>35</v>
      </c>
      <c r="N174" t="str">
        <f t="shared" si="9"/>
        <v>0</v>
      </c>
      <c r="O174">
        <v>35</v>
      </c>
      <c r="P174" t="s">
        <v>96</v>
      </c>
      <c r="Q174" t="s">
        <v>79</v>
      </c>
      <c r="R174" t="s">
        <v>79</v>
      </c>
      <c r="S174" t="s">
        <v>65</v>
      </c>
      <c r="T174" t="s">
        <v>66</v>
      </c>
      <c r="U174" t="s">
        <v>67</v>
      </c>
      <c r="V174" t="s">
        <v>67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68</v>
      </c>
      <c r="AD174" t="b">
        <v>0</v>
      </c>
      <c r="AE174" t="b">
        <v>0</v>
      </c>
      <c r="AF174" t="s">
        <v>69</v>
      </c>
      <c r="AG174" t="s">
        <v>60</v>
      </c>
      <c r="AH174" t="s">
        <v>60</v>
      </c>
      <c r="AI174" t="b">
        <v>1</v>
      </c>
      <c r="AJ174" t="s">
        <v>60</v>
      </c>
      <c r="AK174" t="s">
        <v>60</v>
      </c>
      <c r="AL174" t="s">
        <v>60</v>
      </c>
      <c r="AM174" t="s">
        <v>60</v>
      </c>
      <c r="AN174" t="s">
        <v>60</v>
      </c>
      <c r="AO174" t="s">
        <v>117</v>
      </c>
      <c r="AP174" t="b">
        <v>0</v>
      </c>
      <c r="AQ174" t="b">
        <v>0</v>
      </c>
      <c r="AR174" t="s">
        <v>71</v>
      </c>
      <c r="AS174" t="b">
        <v>0</v>
      </c>
      <c r="AT174" t="s">
        <v>60</v>
      </c>
      <c r="AU174" t="s">
        <v>60</v>
      </c>
      <c r="AX174" t="s">
        <v>60</v>
      </c>
      <c r="AY174" t="s">
        <v>60</v>
      </c>
      <c r="BA174" t="b">
        <v>0</v>
      </c>
      <c r="BB174" t="s">
        <v>60</v>
      </c>
      <c r="BD174" t="s">
        <v>60</v>
      </c>
    </row>
    <row r="175" spans="1:56" x14ac:dyDescent="0.25">
      <c r="A175" t="s">
        <v>287</v>
      </c>
      <c r="B175" t="s">
        <v>296</v>
      </c>
      <c r="C175">
        <v>3026010</v>
      </c>
      <c r="D175" t="s">
        <v>102</v>
      </c>
      <c r="E175" t="s">
        <v>102</v>
      </c>
      <c r="F175" t="s">
        <v>300</v>
      </c>
      <c r="G175">
        <v>1013</v>
      </c>
      <c r="H175" t="str">
        <f>"01804"</f>
        <v>01804</v>
      </c>
      <c r="I175" t="s">
        <v>60</v>
      </c>
      <c r="J175" t="s">
        <v>290</v>
      </c>
      <c r="K175" t="s">
        <v>62</v>
      </c>
      <c r="L175">
        <v>37</v>
      </c>
      <c r="N175" t="str">
        <f t="shared" si="9"/>
        <v>0</v>
      </c>
      <c r="O175">
        <v>37</v>
      </c>
      <c r="P175" t="s">
        <v>96</v>
      </c>
      <c r="Q175" t="s">
        <v>79</v>
      </c>
      <c r="R175" t="s">
        <v>79</v>
      </c>
      <c r="S175" t="s">
        <v>65</v>
      </c>
      <c r="T175" t="s">
        <v>66</v>
      </c>
      <c r="U175" t="s">
        <v>67</v>
      </c>
      <c r="V175" t="s">
        <v>67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68</v>
      </c>
      <c r="AD175" t="b">
        <v>0</v>
      </c>
      <c r="AE175" t="b">
        <v>0</v>
      </c>
      <c r="AF175" t="s">
        <v>69</v>
      </c>
      <c r="AG175" t="s">
        <v>60</v>
      </c>
      <c r="AH175" t="s">
        <v>60</v>
      </c>
      <c r="AI175" t="b">
        <v>1</v>
      </c>
      <c r="AJ175" t="s">
        <v>60</v>
      </c>
      <c r="AK175" t="s">
        <v>60</v>
      </c>
      <c r="AL175" t="s">
        <v>60</v>
      </c>
      <c r="AM175" t="s">
        <v>60</v>
      </c>
      <c r="AN175" t="s">
        <v>60</v>
      </c>
      <c r="AO175" t="s">
        <v>117</v>
      </c>
      <c r="AP175" t="b">
        <v>0</v>
      </c>
      <c r="AQ175" t="b">
        <v>0</v>
      </c>
      <c r="AR175" t="s">
        <v>71</v>
      </c>
      <c r="AS175" t="b">
        <v>0</v>
      </c>
      <c r="AT175" t="s">
        <v>60</v>
      </c>
      <c r="AU175" t="s">
        <v>60</v>
      </c>
      <c r="AX175" t="s">
        <v>60</v>
      </c>
      <c r="AY175" t="s">
        <v>60</v>
      </c>
      <c r="BA175" t="b">
        <v>0</v>
      </c>
      <c r="BB175" t="s">
        <v>60</v>
      </c>
      <c r="BD175" t="s">
        <v>60</v>
      </c>
    </row>
    <row r="176" spans="1:56" x14ac:dyDescent="0.25">
      <c r="A176" t="s">
        <v>287</v>
      </c>
      <c r="B176" t="s">
        <v>296</v>
      </c>
      <c r="C176">
        <v>3026010</v>
      </c>
      <c r="D176" t="s">
        <v>73</v>
      </c>
      <c r="E176" t="s">
        <v>73</v>
      </c>
      <c r="F176" t="s">
        <v>297</v>
      </c>
      <c r="G176">
        <v>1014</v>
      </c>
      <c r="H176" t="str">
        <f>"01607"</f>
        <v>01607</v>
      </c>
      <c r="I176" t="s">
        <v>60</v>
      </c>
      <c r="J176" t="s">
        <v>298</v>
      </c>
      <c r="K176" t="s">
        <v>62</v>
      </c>
      <c r="L176">
        <v>37</v>
      </c>
      <c r="N176" t="str">
        <f t="shared" si="9"/>
        <v>0</v>
      </c>
      <c r="O176">
        <v>37</v>
      </c>
      <c r="P176" t="s">
        <v>96</v>
      </c>
      <c r="Q176" t="s">
        <v>79</v>
      </c>
      <c r="R176" t="s">
        <v>79</v>
      </c>
      <c r="S176" t="s">
        <v>65</v>
      </c>
      <c r="T176" t="s">
        <v>66</v>
      </c>
      <c r="U176" t="s">
        <v>67</v>
      </c>
      <c r="V176" t="s">
        <v>67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68</v>
      </c>
      <c r="AD176" t="b">
        <v>0</v>
      </c>
      <c r="AE176" t="b">
        <v>0</v>
      </c>
      <c r="AF176" t="s">
        <v>69</v>
      </c>
      <c r="AG176" t="s">
        <v>60</v>
      </c>
      <c r="AH176" t="s">
        <v>60</v>
      </c>
      <c r="AI176" t="b">
        <v>1</v>
      </c>
      <c r="AJ176" t="s">
        <v>60</v>
      </c>
      <c r="AK176" t="s">
        <v>60</v>
      </c>
      <c r="AL176" t="s">
        <v>60</v>
      </c>
      <c r="AM176" t="s">
        <v>60</v>
      </c>
      <c r="AN176" t="s">
        <v>60</v>
      </c>
      <c r="AO176" t="s">
        <v>117</v>
      </c>
      <c r="AP176" t="b">
        <v>0</v>
      </c>
      <c r="AQ176" t="b">
        <v>0</v>
      </c>
      <c r="AR176" t="s">
        <v>71</v>
      </c>
      <c r="AS176" t="b">
        <v>0</v>
      </c>
      <c r="AT176" t="s">
        <v>60</v>
      </c>
      <c r="AU176" t="s">
        <v>60</v>
      </c>
      <c r="AX176" t="s">
        <v>60</v>
      </c>
      <c r="AY176" t="s">
        <v>60</v>
      </c>
      <c r="BA176" t="b">
        <v>0</v>
      </c>
      <c r="BB176" t="s">
        <v>60</v>
      </c>
      <c r="BD176" t="s">
        <v>60</v>
      </c>
    </row>
    <row r="177" spans="1:56" x14ac:dyDescent="0.25">
      <c r="A177" t="s">
        <v>287</v>
      </c>
      <c r="B177" t="s">
        <v>296</v>
      </c>
      <c r="C177">
        <v>3026010</v>
      </c>
      <c r="D177" t="s">
        <v>58</v>
      </c>
      <c r="E177" t="s">
        <v>58</v>
      </c>
      <c r="F177" t="s">
        <v>300</v>
      </c>
      <c r="G177">
        <v>1016</v>
      </c>
      <c r="H177" t="str">
        <f t="shared" ref="H177:H185" si="11">"01804"</f>
        <v>01804</v>
      </c>
      <c r="I177" t="s">
        <v>60</v>
      </c>
      <c r="J177" t="s">
        <v>290</v>
      </c>
      <c r="K177" t="s">
        <v>62</v>
      </c>
      <c r="L177">
        <v>35</v>
      </c>
      <c r="N177" t="str">
        <f t="shared" si="9"/>
        <v>0</v>
      </c>
      <c r="O177">
        <v>35</v>
      </c>
      <c r="P177" t="s">
        <v>96</v>
      </c>
      <c r="Q177" t="s">
        <v>79</v>
      </c>
      <c r="R177" t="s">
        <v>79</v>
      </c>
      <c r="S177" t="s">
        <v>65</v>
      </c>
      <c r="T177" t="s">
        <v>66</v>
      </c>
      <c r="U177" t="s">
        <v>67</v>
      </c>
      <c r="V177" t="s">
        <v>67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68</v>
      </c>
      <c r="AD177" t="b">
        <v>0</v>
      </c>
      <c r="AE177" t="b">
        <v>0</v>
      </c>
      <c r="AF177" t="s">
        <v>69</v>
      </c>
      <c r="AG177" t="s">
        <v>60</v>
      </c>
      <c r="AH177" t="s">
        <v>60</v>
      </c>
      <c r="AI177" t="b">
        <v>1</v>
      </c>
      <c r="AJ177" t="s">
        <v>60</v>
      </c>
      <c r="AK177" t="s">
        <v>60</v>
      </c>
      <c r="AL177" t="s">
        <v>60</v>
      </c>
      <c r="AM177" t="s">
        <v>60</v>
      </c>
      <c r="AN177" t="s">
        <v>60</v>
      </c>
      <c r="AO177" t="s">
        <v>117</v>
      </c>
      <c r="AP177" t="b">
        <v>0</v>
      </c>
      <c r="AQ177" t="b">
        <v>0</v>
      </c>
      <c r="AR177" t="s">
        <v>71</v>
      </c>
      <c r="AS177" t="b">
        <v>0</v>
      </c>
      <c r="AT177" t="s">
        <v>60</v>
      </c>
      <c r="AU177" t="s">
        <v>60</v>
      </c>
      <c r="AX177" t="s">
        <v>60</v>
      </c>
      <c r="AY177" t="s">
        <v>60</v>
      </c>
      <c r="BA177" t="b">
        <v>0</v>
      </c>
      <c r="BB177" t="s">
        <v>60</v>
      </c>
      <c r="BD177" t="s">
        <v>60</v>
      </c>
    </row>
    <row r="178" spans="1:56" x14ac:dyDescent="0.25">
      <c r="A178" t="s">
        <v>287</v>
      </c>
      <c r="B178" t="s">
        <v>301</v>
      </c>
      <c r="C178">
        <v>1503410</v>
      </c>
      <c r="D178" t="s">
        <v>73</v>
      </c>
      <c r="E178" t="s">
        <v>73</v>
      </c>
      <c r="F178" t="s">
        <v>292</v>
      </c>
      <c r="G178">
        <v>1001</v>
      </c>
      <c r="H178" t="str">
        <f t="shared" si="11"/>
        <v>01804</v>
      </c>
      <c r="I178" t="s">
        <v>60</v>
      </c>
      <c r="J178" t="s">
        <v>290</v>
      </c>
      <c r="K178" t="s">
        <v>62</v>
      </c>
      <c r="L178">
        <v>12</v>
      </c>
      <c r="N178" t="str">
        <f t="shared" si="9"/>
        <v>0</v>
      </c>
      <c r="O178">
        <v>12</v>
      </c>
      <c r="P178" t="s">
        <v>63</v>
      </c>
      <c r="Q178" t="s">
        <v>79</v>
      </c>
      <c r="R178" t="s">
        <v>79</v>
      </c>
      <c r="S178" t="s">
        <v>65</v>
      </c>
      <c r="T178" t="s">
        <v>66</v>
      </c>
      <c r="U178" t="s">
        <v>67</v>
      </c>
      <c r="V178" t="s">
        <v>67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68</v>
      </c>
      <c r="AD178" t="b">
        <v>0</v>
      </c>
      <c r="AE178" t="b">
        <v>0</v>
      </c>
      <c r="AF178" t="s">
        <v>69</v>
      </c>
      <c r="AG178" t="s">
        <v>60</v>
      </c>
      <c r="AH178" t="s">
        <v>60</v>
      </c>
      <c r="AI178" t="b">
        <v>1</v>
      </c>
      <c r="AJ178" t="s">
        <v>60</v>
      </c>
      <c r="AK178" t="s">
        <v>60</v>
      </c>
      <c r="AL178" t="s">
        <v>60</v>
      </c>
      <c r="AM178" t="s">
        <v>60</v>
      </c>
      <c r="AN178" t="s">
        <v>60</v>
      </c>
      <c r="AO178" t="s">
        <v>117</v>
      </c>
      <c r="AP178" t="b">
        <v>0</v>
      </c>
      <c r="AQ178" t="b">
        <v>0</v>
      </c>
      <c r="AR178" t="s">
        <v>71</v>
      </c>
      <c r="AS178" t="b">
        <v>0</v>
      </c>
      <c r="AT178" t="s">
        <v>60</v>
      </c>
      <c r="AU178" t="s">
        <v>60</v>
      </c>
      <c r="AX178" t="s">
        <v>60</v>
      </c>
      <c r="AY178" t="s">
        <v>60</v>
      </c>
      <c r="BA178" t="b">
        <v>0</v>
      </c>
      <c r="BB178" t="s">
        <v>60</v>
      </c>
      <c r="BD178" t="s">
        <v>60</v>
      </c>
    </row>
    <row r="179" spans="1:56" x14ac:dyDescent="0.25">
      <c r="A179" t="s">
        <v>287</v>
      </c>
      <c r="B179" t="s">
        <v>302</v>
      </c>
      <c r="C179">
        <v>1505510</v>
      </c>
      <c r="D179" t="s">
        <v>102</v>
      </c>
      <c r="E179" t="s">
        <v>102</v>
      </c>
      <c r="F179" t="s">
        <v>294</v>
      </c>
      <c r="G179">
        <v>1001</v>
      </c>
      <c r="H179" t="str">
        <f t="shared" si="11"/>
        <v>01804</v>
      </c>
      <c r="I179" t="s">
        <v>60</v>
      </c>
      <c r="J179" t="s">
        <v>290</v>
      </c>
      <c r="K179" t="s">
        <v>62</v>
      </c>
      <c r="L179">
        <v>10</v>
      </c>
      <c r="N179" t="str">
        <f t="shared" si="9"/>
        <v>0</v>
      </c>
      <c r="O179">
        <v>10</v>
      </c>
      <c r="P179" t="s">
        <v>63</v>
      </c>
      <c r="Q179" t="s">
        <v>79</v>
      </c>
      <c r="R179" t="s">
        <v>79</v>
      </c>
      <c r="S179" t="s">
        <v>65</v>
      </c>
      <c r="T179" t="s">
        <v>66</v>
      </c>
      <c r="U179" t="s">
        <v>67</v>
      </c>
      <c r="V179" t="s">
        <v>67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68</v>
      </c>
      <c r="AD179" t="b">
        <v>0</v>
      </c>
      <c r="AE179" t="b">
        <v>0</v>
      </c>
      <c r="AF179" t="s">
        <v>69</v>
      </c>
      <c r="AG179" t="s">
        <v>60</v>
      </c>
      <c r="AH179" t="s">
        <v>60</v>
      </c>
      <c r="AI179" t="b">
        <v>1</v>
      </c>
      <c r="AJ179" t="s">
        <v>60</v>
      </c>
      <c r="AK179" t="s">
        <v>60</v>
      </c>
      <c r="AL179" t="s">
        <v>60</v>
      </c>
      <c r="AM179" t="s">
        <v>60</v>
      </c>
      <c r="AN179" t="s">
        <v>60</v>
      </c>
      <c r="AO179" t="s">
        <v>117</v>
      </c>
      <c r="AP179" t="b">
        <v>0</v>
      </c>
      <c r="AQ179" t="b">
        <v>0</v>
      </c>
      <c r="AR179" t="s">
        <v>71</v>
      </c>
      <c r="AS179" t="b">
        <v>0</v>
      </c>
      <c r="AT179" t="s">
        <v>60</v>
      </c>
      <c r="AU179" t="s">
        <v>60</v>
      </c>
      <c r="AX179" t="s">
        <v>60</v>
      </c>
      <c r="AY179" t="s">
        <v>60</v>
      </c>
      <c r="BA179" t="b">
        <v>0</v>
      </c>
      <c r="BB179" t="s">
        <v>60</v>
      </c>
      <c r="BD179" t="s">
        <v>60</v>
      </c>
    </row>
    <row r="180" spans="1:56" x14ac:dyDescent="0.25">
      <c r="A180" t="s">
        <v>287</v>
      </c>
      <c r="B180" t="s">
        <v>302</v>
      </c>
      <c r="C180">
        <v>1505510</v>
      </c>
      <c r="D180" t="s">
        <v>73</v>
      </c>
      <c r="E180" t="s">
        <v>73</v>
      </c>
      <c r="F180" t="s">
        <v>294</v>
      </c>
      <c r="G180">
        <v>1002</v>
      </c>
      <c r="H180" t="str">
        <f t="shared" si="11"/>
        <v>01804</v>
      </c>
      <c r="I180" t="s">
        <v>60</v>
      </c>
      <c r="J180" t="s">
        <v>290</v>
      </c>
      <c r="K180" t="s">
        <v>62</v>
      </c>
      <c r="L180">
        <v>10</v>
      </c>
      <c r="N180" t="str">
        <f t="shared" si="9"/>
        <v>0</v>
      </c>
      <c r="O180">
        <v>10</v>
      </c>
      <c r="P180" t="s">
        <v>78</v>
      </c>
      <c r="Q180" t="s">
        <v>79</v>
      </c>
      <c r="R180" t="s">
        <v>79</v>
      </c>
      <c r="S180" t="s">
        <v>65</v>
      </c>
      <c r="T180" t="s">
        <v>66</v>
      </c>
      <c r="U180" t="s">
        <v>67</v>
      </c>
      <c r="V180" t="s">
        <v>67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68</v>
      </c>
      <c r="AD180" t="b">
        <v>0</v>
      </c>
      <c r="AE180" t="b">
        <v>0</v>
      </c>
      <c r="AF180" t="s">
        <v>69</v>
      </c>
      <c r="AG180" t="s">
        <v>60</v>
      </c>
      <c r="AH180" t="s">
        <v>60</v>
      </c>
      <c r="AI180" t="b">
        <v>1</v>
      </c>
      <c r="AJ180" t="s">
        <v>60</v>
      </c>
      <c r="AK180" t="s">
        <v>60</v>
      </c>
      <c r="AL180" t="s">
        <v>60</v>
      </c>
      <c r="AM180" t="s">
        <v>60</v>
      </c>
      <c r="AN180" t="s">
        <v>60</v>
      </c>
      <c r="AO180" t="s">
        <v>117</v>
      </c>
      <c r="AP180" t="b">
        <v>0</v>
      </c>
      <c r="AQ180" t="b">
        <v>0</v>
      </c>
      <c r="AR180" t="s">
        <v>71</v>
      </c>
      <c r="AS180" t="b">
        <v>0</v>
      </c>
      <c r="AT180" t="s">
        <v>60</v>
      </c>
      <c r="AU180" t="s">
        <v>60</v>
      </c>
      <c r="AX180" t="s">
        <v>60</v>
      </c>
      <c r="AY180" t="s">
        <v>60</v>
      </c>
      <c r="BA180" t="b">
        <v>0</v>
      </c>
      <c r="BB180" t="s">
        <v>60</v>
      </c>
      <c r="BD180" t="s">
        <v>60</v>
      </c>
    </row>
    <row r="181" spans="1:56" x14ac:dyDescent="0.25">
      <c r="A181" t="s">
        <v>287</v>
      </c>
      <c r="B181" t="s">
        <v>303</v>
      </c>
      <c r="C181">
        <v>1503320</v>
      </c>
      <c r="D181" t="s">
        <v>81</v>
      </c>
      <c r="E181" t="s">
        <v>81</v>
      </c>
      <c r="F181" t="s">
        <v>300</v>
      </c>
      <c r="G181">
        <v>1001</v>
      </c>
      <c r="H181" t="str">
        <f t="shared" si="11"/>
        <v>01804</v>
      </c>
      <c r="I181" t="s">
        <v>60</v>
      </c>
      <c r="J181" t="s">
        <v>290</v>
      </c>
      <c r="K181" t="s">
        <v>62</v>
      </c>
      <c r="L181">
        <v>37</v>
      </c>
      <c r="N181" t="str">
        <f t="shared" si="9"/>
        <v>0</v>
      </c>
      <c r="O181">
        <v>37</v>
      </c>
      <c r="P181" t="s">
        <v>78</v>
      </c>
      <c r="Q181" t="s">
        <v>79</v>
      </c>
      <c r="R181" t="s">
        <v>79</v>
      </c>
      <c r="S181" t="s">
        <v>65</v>
      </c>
      <c r="T181" t="s">
        <v>66</v>
      </c>
      <c r="U181" t="s">
        <v>67</v>
      </c>
      <c r="V181" t="s">
        <v>67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68</v>
      </c>
      <c r="AD181" t="b">
        <v>0</v>
      </c>
      <c r="AE181" t="b">
        <v>0</v>
      </c>
      <c r="AF181" t="s">
        <v>69</v>
      </c>
      <c r="AG181" t="s">
        <v>60</v>
      </c>
      <c r="AH181" t="s">
        <v>60</v>
      </c>
      <c r="AI181" t="b">
        <v>1</v>
      </c>
      <c r="AJ181" t="s">
        <v>60</v>
      </c>
      <c r="AK181" t="s">
        <v>60</v>
      </c>
      <c r="AL181" t="s">
        <v>60</v>
      </c>
      <c r="AM181" t="s">
        <v>60</v>
      </c>
      <c r="AN181" t="s">
        <v>60</v>
      </c>
      <c r="AO181" t="s">
        <v>117</v>
      </c>
      <c r="AP181" t="b">
        <v>0</v>
      </c>
      <c r="AQ181" t="b">
        <v>0</v>
      </c>
      <c r="AR181" t="s">
        <v>71</v>
      </c>
      <c r="AS181" t="b">
        <v>0</v>
      </c>
      <c r="AT181" t="s">
        <v>60</v>
      </c>
      <c r="AU181" t="s">
        <v>60</v>
      </c>
      <c r="AX181" t="s">
        <v>60</v>
      </c>
      <c r="AY181" t="s">
        <v>60</v>
      </c>
      <c r="BA181" t="b">
        <v>0</v>
      </c>
      <c r="BB181" t="s">
        <v>60</v>
      </c>
      <c r="BD181" t="s">
        <v>60</v>
      </c>
    </row>
    <row r="182" spans="1:56" x14ac:dyDescent="0.25">
      <c r="A182" t="s">
        <v>287</v>
      </c>
      <c r="B182" t="s">
        <v>303</v>
      </c>
      <c r="C182">
        <v>1503320</v>
      </c>
      <c r="D182" t="s">
        <v>81</v>
      </c>
      <c r="E182" t="s">
        <v>81</v>
      </c>
      <c r="F182" t="s">
        <v>300</v>
      </c>
      <c r="G182">
        <v>1002</v>
      </c>
      <c r="H182" t="str">
        <f t="shared" si="11"/>
        <v>01804</v>
      </c>
      <c r="I182" t="s">
        <v>60</v>
      </c>
      <c r="J182" t="s">
        <v>290</v>
      </c>
      <c r="K182" t="s">
        <v>62</v>
      </c>
      <c r="L182">
        <v>37</v>
      </c>
      <c r="N182" t="str">
        <f t="shared" si="9"/>
        <v>0</v>
      </c>
      <c r="O182">
        <v>37</v>
      </c>
      <c r="P182" t="s">
        <v>63</v>
      </c>
      <c r="Q182" t="s">
        <v>79</v>
      </c>
      <c r="R182" t="s">
        <v>79</v>
      </c>
      <c r="S182" t="s">
        <v>65</v>
      </c>
      <c r="T182" t="s">
        <v>66</v>
      </c>
      <c r="U182" t="s">
        <v>67</v>
      </c>
      <c r="V182" t="s">
        <v>67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68</v>
      </c>
      <c r="AD182" t="b">
        <v>0</v>
      </c>
      <c r="AE182" t="b">
        <v>0</v>
      </c>
      <c r="AF182" t="s">
        <v>69</v>
      </c>
      <c r="AG182" t="s">
        <v>60</v>
      </c>
      <c r="AH182" t="s">
        <v>60</v>
      </c>
      <c r="AI182" t="b">
        <v>1</v>
      </c>
      <c r="AJ182" t="s">
        <v>60</v>
      </c>
      <c r="AK182" t="s">
        <v>60</v>
      </c>
      <c r="AL182" t="s">
        <v>60</v>
      </c>
      <c r="AM182" t="s">
        <v>60</v>
      </c>
      <c r="AN182" t="s">
        <v>60</v>
      </c>
      <c r="AO182" t="s">
        <v>117</v>
      </c>
      <c r="AP182" t="b">
        <v>0</v>
      </c>
      <c r="AQ182" t="b">
        <v>0</v>
      </c>
      <c r="AR182" t="s">
        <v>71</v>
      </c>
      <c r="AS182" t="b">
        <v>0</v>
      </c>
      <c r="AT182" t="s">
        <v>60</v>
      </c>
      <c r="AU182" t="s">
        <v>60</v>
      </c>
      <c r="AX182" t="s">
        <v>60</v>
      </c>
      <c r="AY182" t="s">
        <v>60</v>
      </c>
      <c r="BA182" t="b">
        <v>0</v>
      </c>
      <c r="BB182" t="s">
        <v>60</v>
      </c>
      <c r="BD182" t="s">
        <v>60</v>
      </c>
    </row>
    <row r="183" spans="1:56" x14ac:dyDescent="0.25">
      <c r="A183" t="s">
        <v>287</v>
      </c>
      <c r="B183" t="s">
        <v>304</v>
      </c>
      <c r="C183">
        <v>1503350</v>
      </c>
      <c r="D183" t="s">
        <v>58</v>
      </c>
      <c r="E183" t="s">
        <v>58</v>
      </c>
      <c r="F183" t="s">
        <v>294</v>
      </c>
      <c r="G183">
        <v>1002</v>
      </c>
      <c r="H183" t="str">
        <f t="shared" si="11"/>
        <v>01804</v>
      </c>
      <c r="I183" t="s">
        <v>60</v>
      </c>
      <c r="J183" t="s">
        <v>290</v>
      </c>
      <c r="K183" t="s">
        <v>62</v>
      </c>
      <c r="L183">
        <v>27</v>
      </c>
      <c r="N183" t="str">
        <f t="shared" si="9"/>
        <v>0</v>
      </c>
      <c r="O183">
        <v>27</v>
      </c>
      <c r="P183" t="s">
        <v>63</v>
      </c>
      <c r="Q183" t="s">
        <v>79</v>
      </c>
      <c r="R183" t="s">
        <v>79</v>
      </c>
      <c r="S183" t="s">
        <v>65</v>
      </c>
      <c r="T183" t="s">
        <v>66</v>
      </c>
      <c r="U183" t="s">
        <v>67</v>
      </c>
      <c r="V183" t="s">
        <v>67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68</v>
      </c>
      <c r="AD183" t="b">
        <v>0</v>
      </c>
      <c r="AE183" t="b">
        <v>0</v>
      </c>
      <c r="AF183" t="s">
        <v>69</v>
      </c>
      <c r="AG183" t="s">
        <v>60</v>
      </c>
      <c r="AH183" t="s">
        <v>60</v>
      </c>
      <c r="AI183" t="b">
        <v>1</v>
      </c>
      <c r="AJ183" t="s">
        <v>60</v>
      </c>
      <c r="AK183" t="s">
        <v>60</v>
      </c>
      <c r="AL183" t="s">
        <v>60</v>
      </c>
      <c r="AM183" t="s">
        <v>60</v>
      </c>
      <c r="AN183" t="s">
        <v>60</v>
      </c>
      <c r="AO183" t="s">
        <v>117</v>
      </c>
      <c r="AP183" t="b">
        <v>0</v>
      </c>
      <c r="AQ183" t="b">
        <v>0</v>
      </c>
      <c r="AR183" t="s">
        <v>71</v>
      </c>
      <c r="AS183" t="b">
        <v>0</v>
      </c>
      <c r="AT183" t="s">
        <v>60</v>
      </c>
      <c r="AU183" t="s">
        <v>60</v>
      </c>
      <c r="AX183" t="s">
        <v>60</v>
      </c>
      <c r="AY183" t="s">
        <v>60</v>
      </c>
      <c r="BA183" t="b">
        <v>0</v>
      </c>
      <c r="BB183" t="s">
        <v>60</v>
      </c>
      <c r="BD183" t="s">
        <v>60</v>
      </c>
    </row>
    <row r="184" spans="1:56" x14ac:dyDescent="0.25">
      <c r="A184" t="s">
        <v>287</v>
      </c>
      <c r="B184" t="s">
        <v>304</v>
      </c>
      <c r="C184">
        <v>1503350</v>
      </c>
      <c r="D184" t="s">
        <v>98</v>
      </c>
      <c r="E184" t="s">
        <v>98</v>
      </c>
      <c r="F184" t="s">
        <v>292</v>
      </c>
      <c r="G184">
        <v>1004</v>
      </c>
      <c r="H184" t="str">
        <f t="shared" si="11"/>
        <v>01804</v>
      </c>
      <c r="I184" t="s">
        <v>60</v>
      </c>
      <c r="J184" t="s">
        <v>290</v>
      </c>
      <c r="K184" t="s">
        <v>62</v>
      </c>
      <c r="L184">
        <v>27</v>
      </c>
      <c r="N184" t="str">
        <f t="shared" si="9"/>
        <v>0</v>
      </c>
      <c r="O184">
        <v>27</v>
      </c>
      <c r="P184" t="s">
        <v>63</v>
      </c>
      <c r="Q184" t="s">
        <v>79</v>
      </c>
      <c r="R184" t="s">
        <v>79</v>
      </c>
      <c r="S184" t="s">
        <v>65</v>
      </c>
      <c r="T184" t="s">
        <v>66</v>
      </c>
      <c r="U184" t="s">
        <v>67</v>
      </c>
      <c r="V184" t="s">
        <v>67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68</v>
      </c>
      <c r="AD184" t="b">
        <v>0</v>
      </c>
      <c r="AE184" t="b">
        <v>0</v>
      </c>
      <c r="AF184" t="s">
        <v>69</v>
      </c>
      <c r="AG184" t="s">
        <v>60</v>
      </c>
      <c r="AH184" t="s">
        <v>60</v>
      </c>
      <c r="AI184" t="b">
        <v>1</v>
      </c>
      <c r="AJ184" t="s">
        <v>60</v>
      </c>
      <c r="AK184" t="s">
        <v>60</v>
      </c>
      <c r="AL184" t="s">
        <v>60</v>
      </c>
      <c r="AM184" t="s">
        <v>60</v>
      </c>
      <c r="AN184" t="s">
        <v>60</v>
      </c>
      <c r="AO184" t="s">
        <v>117</v>
      </c>
      <c r="AP184" t="b">
        <v>0</v>
      </c>
      <c r="AQ184" t="b">
        <v>0</v>
      </c>
      <c r="AR184" t="s">
        <v>71</v>
      </c>
      <c r="AS184" t="b">
        <v>0</v>
      </c>
      <c r="AT184" t="s">
        <v>60</v>
      </c>
      <c r="AU184" t="s">
        <v>60</v>
      </c>
      <c r="AX184" t="s">
        <v>60</v>
      </c>
      <c r="AY184" t="s">
        <v>60</v>
      </c>
      <c r="BA184" t="b">
        <v>0</v>
      </c>
      <c r="BB184" t="s">
        <v>60</v>
      </c>
      <c r="BD184" t="s">
        <v>60</v>
      </c>
    </row>
    <row r="185" spans="1:56" x14ac:dyDescent="0.25">
      <c r="A185" t="s">
        <v>287</v>
      </c>
      <c r="B185" t="s">
        <v>305</v>
      </c>
      <c r="C185">
        <v>1503360</v>
      </c>
      <c r="D185" t="s">
        <v>102</v>
      </c>
      <c r="E185" t="s">
        <v>102</v>
      </c>
      <c r="F185" t="s">
        <v>292</v>
      </c>
      <c r="G185">
        <v>1002</v>
      </c>
      <c r="H185" t="str">
        <f t="shared" si="11"/>
        <v>01804</v>
      </c>
      <c r="I185" t="s">
        <v>60</v>
      </c>
      <c r="J185" t="s">
        <v>290</v>
      </c>
      <c r="K185" t="s">
        <v>62</v>
      </c>
      <c r="L185">
        <v>10</v>
      </c>
      <c r="N185" t="str">
        <f t="shared" si="9"/>
        <v>0</v>
      </c>
      <c r="O185">
        <v>10</v>
      </c>
      <c r="P185" t="s">
        <v>78</v>
      </c>
      <c r="Q185" t="s">
        <v>79</v>
      </c>
      <c r="R185" t="s">
        <v>79</v>
      </c>
      <c r="S185" t="s">
        <v>65</v>
      </c>
      <c r="T185" t="s">
        <v>66</v>
      </c>
      <c r="U185" t="s">
        <v>67</v>
      </c>
      <c r="V185" t="s">
        <v>67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68</v>
      </c>
      <c r="AD185" t="b">
        <v>0</v>
      </c>
      <c r="AE185" t="b">
        <v>0</v>
      </c>
      <c r="AF185" t="s">
        <v>69</v>
      </c>
      <c r="AG185" t="s">
        <v>60</v>
      </c>
      <c r="AH185" t="s">
        <v>60</v>
      </c>
      <c r="AI185" t="b">
        <v>1</v>
      </c>
      <c r="AJ185" t="s">
        <v>60</v>
      </c>
      <c r="AK185" t="s">
        <v>60</v>
      </c>
      <c r="AL185" t="s">
        <v>60</v>
      </c>
      <c r="AM185" t="s">
        <v>60</v>
      </c>
      <c r="AN185" t="s">
        <v>60</v>
      </c>
      <c r="AO185" t="s">
        <v>117</v>
      </c>
      <c r="AP185" t="b">
        <v>0</v>
      </c>
      <c r="AQ185" t="b">
        <v>0</v>
      </c>
      <c r="AR185" t="s">
        <v>71</v>
      </c>
      <c r="AS185" t="b">
        <v>0</v>
      </c>
      <c r="AT185" t="s">
        <v>60</v>
      </c>
      <c r="AU185" t="s">
        <v>60</v>
      </c>
      <c r="AX185" t="s">
        <v>60</v>
      </c>
      <c r="AY185" t="s">
        <v>60</v>
      </c>
      <c r="BA185" t="b">
        <v>0</v>
      </c>
      <c r="BB185" t="s">
        <v>60</v>
      </c>
      <c r="BD185" t="s">
        <v>60</v>
      </c>
    </row>
    <row r="186" spans="1:56" x14ac:dyDescent="0.25">
      <c r="A186" t="s">
        <v>306</v>
      </c>
      <c r="B186" t="s">
        <v>307</v>
      </c>
      <c r="C186">
        <v>8106810</v>
      </c>
      <c r="D186" t="s">
        <v>73</v>
      </c>
      <c r="E186" t="s">
        <v>73</v>
      </c>
      <c r="F186" t="s">
        <v>308</v>
      </c>
      <c r="G186">
        <v>1001</v>
      </c>
      <c r="H186" t="str">
        <f>"01711"</f>
        <v>01711</v>
      </c>
      <c r="I186" t="s">
        <v>60</v>
      </c>
      <c r="J186" t="s">
        <v>309</v>
      </c>
      <c r="K186" t="s">
        <v>62</v>
      </c>
      <c r="L186">
        <v>25</v>
      </c>
      <c r="N186" t="str">
        <f t="shared" si="9"/>
        <v>0</v>
      </c>
      <c r="O186">
        <v>25</v>
      </c>
      <c r="P186" t="s">
        <v>96</v>
      </c>
      <c r="Q186" t="s">
        <v>64</v>
      </c>
      <c r="R186" t="s">
        <v>79</v>
      </c>
      <c r="S186" t="s">
        <v>65</v>
      </c>
      <c r="T186" t="s">
        <v>66</v>
      </c>
      <c r="U186" t="s">
        <v>67</v>
      </c>
      <c r="V186" t="s">
        <v>67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68</v>
      </c>
      <c r="AD186" t="b">
        <v>0</v>
      </c>
      <c r="AE186" t="b">
        <v>0</v>
      </c>
      <c r="AF186" t="s">
        <v>69</v>
      </c>
      <c r="AG186" t="s">
        <v>60</v>
      </c>
      <c r="AH186" t="s">
        <v>60</v>
      </c>
      <c r="AI186" t="b">
        <v>1</v>
      </c>
      <c r="AJ186" t="s">
        <v>60</v>
      </c>
      <c r="AK186" t="s">
        <v>60</v>
      </c>
      <c r="AL186" t="s">
        <v>60</v>
      </c>
      <c r="AM186" t="s">
        <v>60</v>
      </c>
      <c r="AN186" t="s">
        <v>60</v>
      </c>
      <c r="AO186" t="s">
        <v>117</v>
      </c>
      <c r="AP186" t="b">
        <v>0</v>
      </c>
      <c r="AQ186" t="b">
        <v>0</v>
      </c>
      <c r="AR186" t="s">
        <v>71</v>
      </c>
      <c r="AS186" t="b">
        <v>0</v>
      </c>
      <c r="AT186" t="s">
        <v>60</v>
      </c>
      <c r="AU186" t="s">
        <v>60</v>
      </c>
      <c r="AX186" t="s">
        <v>60</v>
      </c>
      <c r="AY186" t="s">
        <v>60</v>
      </c>
      <c r="BA186" t="b">
        <v>0</v>
      </c>
      <c r="BB186" t="s">
        <v>60</v>
      </c>
      <c r="BC186">
        <v>8121600</v>
      </c>
      <c r="BD186" t="s">
        <v>60</v>
      </c>
    </row>
    <row r="187" spans="1:56" x14ac:dyDescent="0.25">
      <c r="A187" t="s">
        <v>306</v>
      </c>
      <c r="B187" t="s">
        <v>307</v>
      </c>
      <c r="C187">
        <v>8106810</v>
      </c>
      <c r="D187" t="s">
        <v>85</v>
      </c>
      <c r="E187" t="s">
        <v>85</v>
      </c>
      <c r="F187" t="s">
        <v>308</v>
      </c>
      <c r="G187">
        <v>1002</v>
      </c>
      <c r="H187" t="str">
        <f>"01711"</f>
        <v>01711</v>
      </c>
      <c r="I187" t="s">
        <v>60</v>
      </c>
      <c r="J187" t="s">
        <v>309</v>
      </c>
      <c r="K187" t="s">
        <v>62</v>
      </c>
      <c r="L187">
        <v>25</v>
      </c>
      <c r="N187" t="str">
        <f t="shared" si="9"/>
        <v>0</v>
      </c>
      <c r="O187">
        <v>25</v>
      </c>
      <c r="P187" t="s">
        <v>96</v>
      </c>
      <c r="Q187" t="s">
        <v>64</v>
      </c>
      <c r="R187" t="s">
        <v>79</v>
      </c>
      <c r="S187" t="s">
        <v>65</v>
      </c>
      <c r="T187" t="s">
        <v>66</v>
      </c>
      <c r="U187" t="s">
        <v>67</v>
      </c>
      <c r="V187" t="s">
        <v>67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68</v>
      </c>
      <c r="AD187" t="b">
        <v>0</v>
      </c>
      <c r="AE187" t="b">
        <v>0</v>
      </c>
      <c r="AF187" t="s">
        <v>69</v>
      </c>
      <c r="AG187" t="s">
        <v>60</v>
      </c>
      <c r="AH187" t="s">
        <v>60</v>
      </c>
      <c r="AI187" t="b">
        <v>1</v>
      </c>
      <c r="AJ187" t="s">
        <v>60</v>
      </c>
      <c r="AK187" t="s">
        <v>60</v>
      </c>
      <c r="AL187" t="s">
        <v>60</v>
      </c>
      <c r="AM187" t="s">
        <v>60</v>
      </c>
      <c r="AN187" t="s">
        <v>60</v>
      </c>
      <c r="AO187" t="s">
        <v>117</v>
      </c>
      <c r="AP187" t="b">
        <v>0</v>
      </c>
      <c r="AQ187" t="b">
        <v>0</v>
      </c>
      <c r="AR187" t="s">
        <v>71</v>
      </c>
      <c r="AS187" t="b">
        <v>0</v>
      </c>
      <c r="AT187" t="s">
        <v>60</v>
      </c>
      <c r="AU187" t="s">
        <v>60</v>
      </c>
      <c r="AX187" t="s">
        <v>60</v>
      </c>
      <c r="AY187" t="s">
        <v>60</v>
      </c>
      <c r="BA187" t="b">
        <v>0</v>
      </c>
      <c r="BB187" t="s">
        <v>60</v>
      </c>
      <c r="BC187">
        <v>8121600</v>
      </c>
      <c r="BD187" t="s">
        <v>60</v>
      </c>
    </row>
    <row r="188" spans="1:56" x14ac:dyDescent="0.25">
      <c r="A188" t="s">
        <v>306</v>
      </c>
      <c r="B188" t="s">
        <v>307</v>
      </c>
      <c r="C188">
        <v>8106810</v>
      </c>
      <c r="D188" t="s">
        <v>98</v>
      </c>
      <c r="E188" t="s">
        <v>98</v>
      </c>
      <c r="F188" t="s">
        <v>308</v>
      </c>
      <c r="G188">
        <v>1003</v>
      </c>
      <c r="H188" t="str">
        <f>"01711"</f>
        <v>01711</v>
      </c>
      <c r="I188" t="s">
        <v>60</v>
      </c>
      <c r="J188" t="s">
        <v>309</v>
      </c>
      <c r="K188" t="s">
        <v>62</v>
      </c>
      <c r="L188">
        <v>25</v>
      </c>
      <c r="N188" t="str">
        <f t="shared" si="9"/>
        <v>0</v>
      </c>
      <c r="O188">
        <v>25</v>
      </c>
      <c r="P188" t="s">
        <v>96</v>
      </c>
      <c r="Q188" t="s">
        <v>64</v>
      </c>
      <c r="R188" t="s">
        <v>79</v>
      </c>
      <c r="S188" t="s">
        <v>65</v>
      </c>
      <c r="T188" t="s">
        <v>66</v>
      </c>
      <c r="U188" t="s">
        <v>67</v>
      </c>
      <c r="V188" t="s">
        <v>67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68</v>
      </c>
      <c r="AD188" t="b">
        <v>0</v>
      </c>
      <c r="AE188" t="b">
        <v>0</v>
      </c>
      <c r="AF188" t="s">
        <v>69</v>
      </c>
      <c r="AG188" t="s">
        <v>60</v>
      </c>
      <c r="AH188" t="s">
        <v>60</v>
      </c>
      <c r="AI188" t="b">
        <v>1</v>
      </c>
      <c r="AJ188" t="s">
        <v>60</v>
      </c>
      <c r="AK188" t="s">
        <v>60</v>
      </c>
      <c r="AL188" t="s">
        <v>60</v>
      </c>
      <c r="AM188" t="s">
        <v>60</v>
      </c>
      <c r="AN188" t="s">
        <v>60</v>
      </c>
      <c r="AO188" t="s">
        <v>117</v>
      </c>
      <c r="AP188" t="b">
        <v>0</v>
      </c>
      <c r="AQ188" t="b">
        <v>0</v>
      </c>
      <c r="AR188" t="s">
        <v>71</v>
      </c>
      <c r="AS188" t="b">
        <v>0</v>
      </c>
      <c r="AT188" t="s">
        <v>60</v>
      </c>
      <c r="AU188" t="s">
        <v>60</v>
      </c>
      <c r="AX188" t="s">
        <v>60</v>
      </c>
      <c r="AY188" t="s">
        <v>60</v>
      </c>
      <c r="BA188" t="b">
        <v>0</v>
      </c>
      <c r="BB188" t="s">
        <v>60</v>
      </c>
      <c r="BC188">
        <v>8121600</v>
      </c>
      <c r="BD188" t="s">
        <v>60</v>
      </c>
    </row>
    <row r="189" spans="1:56" x14ac:dyDescent="0.25">
      <c r="A189" t="s">
        <v>306</v>
      </c>
      <c r="B189" t="s">
        <v>307</v>
      </c>
      <c r="C189">
        <v>8106810</v>
      </c>
      <c r="D189" t="s">
        <v>105</v>
      </c>
      <c r="E189" t="s">
        <v>105</v>
      </c>
      <c r="F189" t="s">
        <v>308</v>
      </c>
      <c r="G189">
        <v>1004</v>
      </c>
      <c r="H189" t="str">
        <f>"01711"</f>
        <v>01711</v>
      </c>
      <c r="I189" t="s">
        <v>60</v>
      </c>
      <c r="J189" t="s">
        <v>309</v>
      </c>
      <c r="K189" t="s">
        <v>62</v>
      </c>
      <c r="L189">
        <v>25</v>
      </c>
      <c r="N189" t="str">
        <f t="shared" si="9"/>
        <v>0</v>
      </c>
      <c r="O189">
        <v>25</v>
      </c>
      <c r="P189" t="s">
        <v>96</v>
      </c>
      <c r="Q189" t="s">
        <v>64</v>
      </c>
      <c r="R189" t="s">
        <v>79</v>
      </c>
      <c r="S189" t="s">
        <v>65</v>
      </c>
      <c r="T189" t="s">
        <v>66</v>
      </c>
      <c r="U189" t="s">
        <v>67</v>
      </c>
      <c r="V189" t="s">
        <v>67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68</v>
      </c>
      <c r="AD189" t="b">
        <v>0</v>
      </c>
      <c r="AE189" t="b">
        <v>0</v>
      </c>
      <c r="AF189" t="s">
        <v>69</v>
      </c>
      <c r="AG189" t="s">
        <v>60</v>
      </c>
      <c r="AH189" t="s">
        <v>60</v>
      </c>
      <c r="AI189" t="b">
        <v>1</v>
      </c>
      <c r="AJ189" t="s">
        <v>60</v>
      </c>
      <c r="AK189" t="s">
        <v>60</v>
      </c>
      <c r="AL189" t="s">
        <v>60</v>
      </c>
      <c r="AM189" t="s">
        <v>60</v>
      </c>
      <c r="AN189" t="s">
        <v>60</v>
      </c>
      <c r="AO189" t="s">
        <v>117</v>
      </c>
      <c r="AP189" t="b">
        <v>0</v>
      </c>
      <c r="AQ189" t="b">
        <v>0</v>
      </c>
      <c r="AR189" t="s">
        <v>71</v>
      </c>
      <c r="AS189" t="b">
        <v>0</v>
      </c>
      <c r="AT189" t="s">
        <v>60</v>
      </c>
      <c r="AU189" t="s">
        <v>60</v>
      </c>
      <c r="AX189" t="s">
        <v>60</v>
      </c>
      <c r="AY189" t="s">
        <v>60</v>
      </c>
      <c r="BA189" t="b">
        <v>0</v>
      </c>
      <c r="BB189" t="s">
        <v>60</v>
      </c>
      <c r="BC189">
        <v>8121600</v>
      </c>
      <c r="BD189" t="s">
        <v>60</v>
      </c>
    </row>
    <row r="190" spans="1:56" x14ac:dyDescent="0.25">
      <c r="A190" t="s">
        <v>306</v>
      </c>
      <c r="B190" t="s">
        <v>310</v>
      </c>
      <c r="C190">
        <v>2000350</v>
      </c>
      <c r="D190" t="s">
        <v>98</v>
      </c>
      <c r="E190" t="s">
        <v>98</v>
      </c>
      <c r="F190" t="s">
        <v>311</v>
      </c>
      <c r="G190">
        <v>1002</v>
      </c>
      <c r="H190" t="str">
        <f>"01401"</f>
        <v>01401</v>
      </c>
      <c r="I190" t="s">
        <v>60</v>
      </c>
      <c r="J190" t="s">
        <v>312</v>
      </c>
      <c r="K190" t="s">
        <v>62</v>
      </c>
      <c r="L190">
        <v>31</v>
      </c>
      <c r="N190" t="str">
        <f t="shared" si="9"/>
        <v>0</v>
      </c>
      <c r="O190">
        <v>31</v>
      </c>
      <c r="P190" t="s">
        <v>96</v>
      </c>
      <c r="Q190" t="s">
        <v>79</v>
      </c>
      <c r="R190" t="s">
        <v>79</v>
      </c>
      <c r="S190" t="s">
        <v>65</v>
      </c>
      <c r="T190" t="s">
        <v>66</v>
      </c>
      <c r="U190" t="s">
        <v>67</v>
      </c>
      <c r="V190" t="s">
        <v>67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68</v>
      </c>
      <c r="AD190" t="b">
        <v>0</v>
      </c>
      <c r="AE190" t="b">
        <v>0</v>
      </c>
      <c r="AF190" t="s">
        <v>69</v>
      </c>
      <c r="AG190" t="s">
        <v>60</v>
      </c>
      <c r="AH190" t="s">
        <v>60</v>
      </c>
      <c r="AI190" t="b">
        <v>1</v>
      </c>
      <c r="AJ190" t="s">
        <v>60</v>
      </c>
      <c r="AK190" t="s">
        <v>60</v>
      </c>
      <c r="AL190" t="s">
        <v>60</v>
      </c>
      <c r="AM190" t="s">
        <v>60</v>
      </c>
      <c r="AN190" t="s">
        <v>60</v>
      </c>
      <c r="AO190" t="s">
        <v>70</v>
      </c>
      <c r="AP190" t="b">
        <v>0</v>
      </c>
      <c r="AQ190" t="b">
        <v>0</v>
      </c>
      <c r="AR190" t="s">
        <v>71</v>
      </c>
      <c r="AS190" t="b">
        <v>0</v>
      </c>
      <c r="AT190" t="s">
        <v>60</v>
      </c>
      <c r="AU190" t="s">
        <v>60</v>
      </c>
      <c r="AX190" t="s">
        <v>60</v>
      </c>
      <c r="AY190" t="s">
        <v>60</v>
      </c>
      <c r="BA190" t="b">
        <v>0</v>
      </c>
      <c r="BB190" t="s">
        <v>60</v>
      </c>
      <c r="BD190" t="s">
        <v>60</v>
      </c>
    </row>
    <row r="191" spans="1:56" x14ac:dyDescent="0.25">
      <c r="A191" t="s">
        <v>306</v>
      </c>
      <c r="B191" t="s">
        <v>310</v>
      </c>
      <c r="C191">
        <v>2000350</v>
      </c>
      <c r="D191" t="s">
        <v>81</v>
      </c>
      <c r="E191" t="s">
        <v>81</v>
      </c>
      <c r="F191" t="s">
        <v>311</v>
      </c>
      <c r="G191">
        <v>1003</v>
      </c>
      <c r="H191" t="str">
        <f>"01401"</f>
        <v>01401</v>
      </c>
      <c r="I191" t="s">
        <v>60</v>
      </c>
      <c r="J191" t="s">
        <v>312</v>
      </c>
      <c r="K191" t="s">
        <v>62</v>
      </c>
      <c r="L191">
        <v>30</v>
      </c>
      <c r="N191" t="str">
        <f t="shared" si="9"/>
        <v>0</v>
      </c>
      <c r="O191">
        <v>30</v>
      </c>
      <c r="P191" t="s">
        <v>96</v>
      </c>
      <c r="Q191" t="s">
        <v>79</v>
      </c>
      <c r="R191" t="s">
        <v>79</v>
      </c>
      <c r="S191" t="s">
        <v>65</v>
      </c>
      <c r="T191" t="s">
        <v>66</v>
      </c>
      <c r="U191" t="s">
        <v>67</v>
      </c>
      <c r="V191" t="s">
        <v>67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68</v>
      </c>
      <c r="AD191" t="b">
        <v>0</v>
      </c>
      <c r="AE191" t="b">
        <v>0</v>
      </c>
      <c r="AF191" t="s">
        <v>69</v>
      </c>
      <c r="AG191" t="s">
        <v>60</v>
      </c>
      <c r="AH191" t="s">
        <v>60</v>
      </c>
      <c r="AI191" t="b">
        <v>1</v>
      </c>
      <c r="AJ191" t="s">
        <v>60</v>
      </c>
      <c r="AK191" t="s">
        <v>60</v>
      </c>
      <c r="AL191" t="s">
        <v>60</v>
      </c>
      <c r="AM191" t="s">
        <v>60</v>
      </c>
      <c r="AN191" t="s">
        <v>60</v>
      </c>
      <c r="AO191" t="s">
        <v>70</v>
      </c>
      <c r="AP191" t="b">
        <v>0</v>
      </c>
      <c r="AQ191" t="b">
        <v>0</v>
      </c>
      <c r="AR191" t="s">
        <v>71</v>
      </c>
      <c r="AS191" t="b">
        <v>0</v>
      </c>
      <c r="AT191" t="s">
        <v>60</v>
      </c>
      <c r="AU191" t="s">
        <v>60</v>
      </c>
      <c r="AX191" t="s">
        <v>60</v>
      </c>
      <c r="AY191" t="s">
        <v>60</v>
      </c>
      <c r="BA191" t="b">
        <v>0</v>
      </c>
      <c r="BB191" t="s">
        <v>60</v>
      </c>
      <c r="BD191" t="s">
        <v>60</v>
      </c>
    </row>
    <row r="192" spans="1:56" x14ac:dyDescent="0.25">
      <c r="A192" t="s">
        <v>306</v>
      </c>
      <c r="B192" t="s">
        <v>313</v>
      </c>
      <c r="C192">
        <v>2000320</v>
      </c>
      <c r="D192" t="s">
        <v>102</v>
      </c>
      <c r="E192" t="s">
        <v>102</v>
      </c>
      <c r="G192" t="s">
        <v>275</v>
      </c>
      <c r="H192" t="str">
        <f>"01504"</f>
        <v>01504</v>
      </c>
      <c r="I192" t="s">
        <v>60</v>
      </c>
      <c r="J192" t="s">
        <v>314</v>
      </c>
      <c r="K192" t="s">
        <v>62</v>
      </c>
      <c r="L192">
        <v>25</v>
      </c>
      <c r="N192" t="str">
        <f t="shared" si="9"/>
        <v>0</v>
      </c>
      <c r="O192">
        <v>25</v>
      </c>
      <c r="P192" t="s">
        <v>96</v>
      </c>
      <c r="Q192" t="s">
        <v>64</v>
      </c>
      <c r="R192" t="s">
        <v>64</v>
      </c>
      <c r="S192" t="s">
        <v>65</v>
      </c>
      <c r="T192" t="s">
        <v>66</v>
      </c>
      <c r="U192" t="s">
        <v>67</v>
      </c>
      <c r="V192" t="s">
        <v>67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68</v>
      </c>
      <c r="AD192" t="b">
        <v>0</v>
      </c>
      <c r="AE192" t="b">
        <v>0</v>
      </c>
      <c r="AF192" t="s">
        <v>69</v>
      </c>
      <c r="AG192" t="s">
        <v>60</v>
      </c>
      <c r="AH192" t="s">
        <v>60</v>
      </c>
      <c r="AI192" t="b">
        <v>1</v>
      </c>
      <c r="AJ192" t="s">
        <v>92</v>
      </c>
      <c r="AK192" t="s">
        <v>60</v>
      </c>
      <c r="AL192" t="s">
        <v>60</v>
      </c>
      <c r="AM192" t="s">
        <v>60</v>
      </c>
      <c r="AN192" t="s">
        <v>60</v>
      </c>
      <c r="AO192" t="s">
        <v>70</v>
      </c>
      <c r="AP192" t="b">
        <v>0</v>
      </c>
      <c r="AQ192" t="b">
        <v>0</v>
      </c>
      <c r="AR192" t="s">
        <v>71</v>
      </c>
      <c r="AS192" t="b">
        <v>0</v>
      </c>
      <c r="AT192" t="s">
        <v>60</v>
      </c>
      <c r="AU192" t="s">
        <v>60</v>
      </c>
      <c r="AX192" t="s">
        <v>60</v>
      </c>
      <c r="AY192" t="s">
        <v>60</v>
      </c>
      <c r="BA192" t="b">
        <v>0</v>
      </c>
      <c r="BB192" t="s">
        <v>60</v>
      </c>
      <c r="BD192" t="s">
        <v>60</v>
      </c>
    </row>
    <row r="193" spans="1:56" x14ac:dyDescent="0.25">
      <c r="A193" t="s">
        <v>306</v>
      </c>
      <c r="B193" t="s">
        <v>313</v>
      </c>
      <c r="C193">
        <v>2000320</v>
      </c>
      <c r="D193" t="s">
        <v>98</v>
      </c>
      <c r="E193" t="s">
        <v>98</v>
      </c>
      <c r="F193" t="s">
        <v>315</v>
      </c>
      <c r="G193" t="s">
        <v>272</v>
      </c>
      <c r="H193" t="str">
        <f>"01414"</f>
        <v>01414</v>
      </c>
      <c r="I193" t="s">
        <v>60</v>
      </c>
      <c r="J193" t="s">
        <v>316</v>
      </c>
      <c r="K193" t="s">
        <v>62</v>
      </c>
      <c r="L193">
        <v>25</v>
      </c>
      <c r="N193" t="str">
        <f t="shared" si="9"/>
        <v>0</v>
      </c>
      <c r="O193">
        <v>25</v>
      </c>
      <c r="P193" t="s">
        <v>96</v>
      </c>
      <c r="Q193" t="s">
        <v>64</v>
      </c>
      <c r="R193" t="s">
        <v>64</v>
      </c>
      <c r="S193" t="s">
        <v>65</v>
      </c>
      <c r="T193" t="s">
        <v>66</v>
      </c>
      <c r="U193" t="s">
        <v>67</v>
      </c>
      <c r="V193" t="s">
        <v>67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68</v>
      </c>
      <c r="AD193" t="b">
        <v>0</v>
      </c>
      <c r="AE193" t="b">
        <v>0</v>
      </c>
      <c r="AF193" t="s">
        <v>69</v>
      </c>
      <c r="AG193" t="s">
        <v>60</v>
      </c>
      <c r="AH193" t="s">
        <v>60</v>
      </c>
      <c r="AI193" t="b">
        <v>1</v>
      </c>
      <c r="AJ193" t="s">
        <v>92</v>
      </c>
      <c r="AK193" t="s">
        <v>60</v>
      </c>
      <c r="AL193" t="s">
        <v>60</v>
      </c>
      <c r="AM193" t="s">
        <v>60</v>
      </c>
      <c r="AN193" t="s">
        <v>60</v>
      </c>
      <c r="AO193" t="s">
        <v>70</v>
      </c>
      <c r="AP193" t="b">
        <v>0</v>
      </c>
      <c r="AQ193" t="b">
        <v>0</v>
      </c>
      <c r="AR193" t="s">
        <v>71</v>
      </c>
      <c r="AS193" t="b">
        <v>0</v>
      </c>
      <c r="AT193" t="s">
        <v>60</v>
      </c>
      <c r="AU193" t="s">
        <v>60</v>
      </c>
      <c r="AX193" t="s">
        <v>60</v>
      </c>
      <c r="AY193" t="s">
        <v>60</v>
      </c>
      <c r="BA193" t="b">
        <v>0</v>
      </c>
      <c r="BB193" t="s">
        <v>60</v>
      </c>
      <c r="BD193" t="s">
        <v>60</v>
      </c>
    </row>
    <row r="194" spans="1:56" x14ac:dyDescent="0.25">
      <c r="A194" t="s">
        <v>306</v>
      </c>
      <c r="B194" t="s">
        <v>317</v>
      </c>
      <c r="C194">
        <v>2003340</v>
      </c>
      <c r="D194" t="s">
        <v>105</v>
      </c>
      <c r="E194" t="s">
        <v>105</v>
      </c>
      <c r="F194" t="s">
        <v>318</v>
      </c>
      <c r="G194">
        <v>1003</v>
      </c>
      <c r="H194" t="str">
        <f>"01505"</f>
        <v>01505</v>
      </c>
      <c r="I194" t="s">
        <v>60</v>
      </c>
      <c r="J194" t="s">
        <v>319</v>
      </c>
      <c r="K194" t="s">
        <v>62</v>
      </c>
      <c r="L194">
        <v>28</v>
      </c>
      <c r="N194" t="str">
        <f t="shared" ref="N194:N257" si="12">"0"</f>
        <v>0</v>
      </c>
      <c r="O194">
        <v>28</v>
      </c>
      <c r="P194" t="s">
        <v>96</v>
      </c>
      <c r="Q194" t="s">
        <v>79</v>
      </c>
      <c r="R194" t="s">
        <v>79</v>
      </c>
      <c r="S194" t="s">
        <v>65</v>
      </c>
      <c r="T194" t="s">
        <v>66</v>
      </c>
      <c r="U194" t="s">
        <v>67</v>
      </c>
      <c r="V194" t="s">
        <v>67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68</v>
      </c>
      <c r="AD194" t="b">
        <v>0</v>
      </c>
      <c r="AE194" t="b">
        <v>0</v>
      </c>
      <c r="AF194" t="s">
        <v>69</v>
      </c>
      <c r="AG194" t="s">
        <v>60</v>
      </c>
      <c r="AH194" t="s">
        <v>60</v>
      </c>
      <c r="AI194" t="b">
        <v>1</v>
      </c>
      <c r="AJ194" t="s">
        <v>60</v>
      </c>
      <c r="AK194" t="s">
        <v>60</v>
      </c>
      <c r="AL194" t="s">
        <v>60</v>
      </c>
      <c r="AM194" t="s">
        <v>60</v>
      </c>
      <c r="AN194" t="s">
        <v>60</v>
      </c>
      <c r="AO194" t="s">
        <v>70</v>
      </c>
      <c r="AP194" t="b">
        <v>0</v>
      </c>
      <c r="AQ194" t="b">
        <v>0</v>
      </c>
      <c r="AR194" t="s">
        <v>71</v>
      </c>
      <c r="AS194" t="b">
        <v>0</v>
      </c>
      <c r="AT194" t="s">
        <v>60</v>
      </c>
      <c r="AU194" t="s">
        <v>60</v>
      </c>
      <c r="AX194" t="s">
        <v>60</v>
      </c>
      <c r="AY194" t="s">
        <v>60</v>
      </c>
      <c r="BA194" t="b">
        <v>0</v>
      </c>
      <c r="BB194" t="s">
        <v>60</v>
      </c>
      <c r="BD194" t="s">
        <v>60</v>
      </c>
    </row>
    <row r="195" spans="1:56" x14ac:dyDescent="0.25">
      <c r="A195" t="s">
        <v>306</v>
      </c>
      <c r="B195" t="s">
        <v>317</v>
      </c>
      <c r="C195">
        <v>2003340</v>
      </c>
      <c r="D195" t="s">
        <v>102</v>
      </c>
      <c r="E195" t="s">
        <v>102</v>
      </c>
      <c r="F195" t="s">
        <v>318</v>
      </c>
      <c r="G195">
        <v>1004</v>
      </c>
      <c r="H195" t="str">
        <f>"01505"</f>
        <v>01505</v>
      </c>
      <c r="I195" t="s">
        <v>60</v>
      </c>
      <c r="J195" t="s">
        <v>319</v>
      </c>
      <c r="K195" t="s">
        <v>62</v>
      </c>
      <c r="L195">
        <v>28</v>
      </c>
      <c r="N195" t="str">
        <f t="shared" si="12"/>
        <v>0</v>
      </c>
      <c r="O195">
        <v>28</v>
      </c>
      <c r="P195" t="s">
        <v>96</v>
      </c>
      <c r="Q195" t="s">
        <v>79</v>
      </c>
      <c r="R195" t="s">
        <v>79</v>
      </c>
      <c r="S195" t="s">
        <v>65</v>
      </c>
      <c r="T195" t="s">
        <v>66</v>
      </c>
      <c r="U195" t="s">
        <v>67</v>
      </c>
      <c r="V195" t="s">
        <v>67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68</v>
      </c>
      <c r="AD195" t="b">
        <v>0</v>
      </c>
      <c r="AE195" t="b">
        <v>0</v>
      </c>
      <c r="AF195" t="s">
        <v>69</v>
      </c>
      <c r="AG195" t="s">
        <v>60</v>
      </c>
      <c r="AH195" t="s">
        <v>60</v>
      </c>
      <c r="AI195" t="b">
        <v>1</v>
      </c>
      <c r="AJ195" t="s">
        <v>60</v>
      </c>
      <c r="AK195" t="s">
        <v>60</v>
      </c>
      <c r="AL195" t="s">
        <v>60</v>
      </c>
      <c r="AM195" t="s">
        <v>60</v>
      </c>
      <c r="AN195" t="s">
        <v>60</v>
      </c>
      <c r="AO195" t="s">
        <v>70</v>
      </c>
      <c r="AP195" t="b">
        <v>0</v>
      </c>
      <c r="AQ195" t="b">
        <v>0</v>
      </c>
      <c r="AR195" t="s">
        <v>71</v>
      </c>
      <c r="AS195" t="b">
        <v>0</v>
      </c>
      <c r="AT195" t="s">
        <v>60</v>
      </c>
      <c r="AU195" t="s">
        <v>60</v>
      </c>
      <c r="AX195" t="s">
        <v>60</v>
      </c>
      <c r="AY195" t="s">
        <v>60</v>
      </c>
      <c r="BA195" t="b">
        <v>0</v>
      </c>
      <c r="BB195" t="s">
        <v>60</v>
      </c>
      <c r="BD195" t="s">
        <v>60</v>
      </c>
    </row>
    <row r="196" spans="1:56" x14ac:dyDescent="0.25">
      <c r="A196" t="s">
        <v>306</v>
      </c>
      <c r="B196" t="s">
        <v>317</v>
      </c>
      <c r="C196">
        <v>2003340</v>
      </c>
      <c r="D196" t="s">
        <v>81</v>
      </c>
      <c r="E196" t="s">
        <v>81</v>
      </c>
      <c r="F196" t="s">
        <v>320</v>
      </c>
      <c r="G196">
        <v>1005</v>
      </c>
      <c r="H196" t="str">
        <f>"01413"</f>
        <v>01413</v>
      </c>
      <c r="I196" t="s">
        <v>60</v>
      </c>
      <c r="J196" t="s">
        <v>321</v>
      </c>
      <c r="K196" t="s">
        <v>62</v>
      </c>
      <c r="L196">
        <v>28</v>
      </c>
      <c r="N196" t="str">
        <f t="shared" si="12"/>
        <v>0</v>
      </c>
      <c r="O196">
        <v>28</v>
      </c>
      <c r="P196" t="s">
        <v>96</v>
      </c>
      <c r="Q196" t="s">
        <v>79</v>
      </c>
      <c r="R196" t="s">
        <v>79</v>
      </c>
      <c r="S196" t="s">
        <v>65</v>
      </c>
      <c r="T196" t="s">
        <v>66</v>
      </c>
      <c r="U196" t="s">
        <v>67</v>
      </c>
      <c r="V196" t="s">
        <v>67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68</v>
      </c>
      <c r="AD196" t="b">
        <v>0</v>
      </c>
      <c r="AE196" t="b">
        <v>0</v>
      </c>
      <c r="AF196" t="s">
        <v>69</v>
      </c>
      <c r="AG196" t="s">
        <v>60</v>
      </c>
      <c r="AH196" t="s">
        <v>60</v>
      </c>
      <c r="AI196" t="b">
        <v>1</v>
      </c>
      <c r="AJ196" t="s">
        <v>60</v>
      </c>
      <c r="AK196" t="s">
        <v>60</v>
      </c>
      <c r="AL196" t="s">
        <v>60</v>
      </c>
      <c r="AM196" t="s">
        <v>60</v>
      </c>
      <c r="AN196" t="s">
        <v>60</v>
      </c>
      <c r="AO196" t="s">
        <v>70</v>
      </c>
      <c r="AP196" t="b">
        <v>0</v>
      </c>
      <c r="AQ196" t="b">
        <v>0</v>
      </c>
      <c r="AR196" t="s">
        <v>71</v>
      </c>
      <c r="AS196" t="b">
        <v>0</v>
      </c>
      <c r="AT196" t="s">
        <v>60</v>
      </c>
      <c r="AU196" t="s">
        <v>60</v>
      </c>
      <c r="AX196" t="s">
        <v>60</v>
      </c>
      <c r="AY196" t="s">
        <v>60</v>
      </c>
      <c r="BA196" t="b">
        <v>0</v>
      </c>
      <c r="BB196" t="s">
        <v>60</v>
      </c>
      <c r="BD196" t="s">
        <v>60</v>
      </c>
    </row>
    <row r="197" spans="1:56" x14ac:dyDescent="0.25">
      <c r="A197" t="s">
        <v>306</v>
      </c>
      <c r="B197" t="s">
        <v>317</v>
      </c>
      <c r="C197">
        <v>2003340</v>
      </c>
      <c r="D197" t="s">
        <v>73</v>
      </c>
      <c r="E197" t="s">
        <v>73</v>
      </c>
      <c r="F197" t="s">
        <v>318</v>
      </c>
      <c r="G197">
        <v>1006</v>
      </c>
      <c r="H197" t="str">
        <f>"01505"</f>
        <v>01505</v>
      </c>
      <c r="I197" t="s">
        <v>60</v>
      </c>
      <c r="J197" t="s">
        <v>319</v>
      </c>
      <c r="K197" t="s">
        <v>62</v>
      </c>
      <c r="L197">
        <v>28</v>
      </c>
      <c r="N197" t="str">
        <f t="shared" si="12"/>
        <v>0</v>
      </c>
      <c r="O197">
        <v>28</v>
      </c>
      <c r="P197" t="s">
        <v>96</v>
      </c>
      <c r="Q197" t="s">
        <v>79</v>
      </c>
      <c r="R197" t="s">
        <v>79</v>
      </c>
      <c r="S197" t="s">
        <v>65</v>
      </c>
      <c r="T197" t="s">
        <v>66</v>
      </c>
      <c r="U197" t="s">
        <v>67</v>
      </c>
      <c r="V197" t="s">
        <v>67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68</v>
      </c>
      <c r="AD197" t="b">
        <v>0</v>
      </c>
      <c r="AE197" t="b">
        <v>0</v>
      </c>
      <c r="AF197" t="s">
        <v>69</v>
      </c>
      <c r="AG197" t="s">
        <v>60</v>
      </c>
      <c r="AH197" t="s">
        <v>60</v>
      </c>
      <c r="AI197" t="b">
        <v>1</v>
      </c>
      <c r="AJ197" t="s">
        <v>60</v>
      </c>
      <c r="AK197" t="s">
        <v>60</v>
      </c>
      <c r="AL197" t="s">
        <v>60</v>
      </c>
      <c r="AM197" t="s">
        <v>60</v>
      </c>
      <c r="AN197" t="s">
        <v>60</v>
      </c>
      <c r="AO197" t="s">
        <v>70</v>
      </c>
      <c r="AP197" t="b">
        <v>0</v>
      </c>
      <c r="AQ197" t="b">
        <v>0</v>
      </c>
      <c r="AR197" t="s">
        <v>71</v>
      </c>
      <c r="AS197" t="b">
        <v>0</v>
      </c>
      <c r="AT197" t="s">
        <v>60</v>
      </c>
      <c r="AU197" t="s">
        <v>60</v>
      </c>
      <c r="AX197" t="s">
        <v>60</v>
      </c>
      <c r="AY197" t="s">
        <v>60</v>
      </c>
      <c r="BA197" t="b">
        <v>0</v>
      </c>
      <c r="BB197" t="s">
        <v>60</v>
      </c>
      <c r="BD197" t="s">
        <v>60</v>
      </c>
    </row>
    <row r="198" spans="1:56" x14ac:dyDescent="0.25">
      <c r="A198" t="s">
        <v>306</v>
      </c>
      <c r="B198" t="s">
        <v>317</v>
      </c>
      <c r="C198">
        <v>2003340</v>
      </c>
      <c r="D198" t="s">
        <v>58</v>
      </c>
      <c r="E198" t="s">
        <v>58</v>
      </c>
      <c r="F198" t="s">
        <v>320</v>
      </c>
      <c r="G198">
        <v>1007</v>
      </c>
      <c r="H198" t="str">
        <f>"01413"</f>
        <v>01413</v>
      </c>
      <c r="I198" t="s">
        <v>60</v>
      </c>
      <c r="J198" t="s">
        <v>321</v>
      </c>
      <c r="K198" t="s">
        <v>62</v>
      </c>
      <c r="L198">
        <v>29</v>
      </c>
      <c r="N198" t="str">
        <f t="shared" si="12"/>
        <v>0</v>
      </c>
      <c r="O198">
        <v>29</v>
      </c>
      <c r="P198" t="s">
        <v>96</v>
      </c>
      <c r="Q198" t="s">
        <v>79</v>
      </c>
      <c r="R198" t="s">
        <v>79</v>
      </c>
      <c r="S198" t="s">
        <v>65</v>
      </c>
      <c r="T198" t="s">
        <v>66</v>
      </c>
      <c r="U198" t="s">
        <v>67</v>
      </c>
      <c r="V198" t="s">
        <v>67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68</v>
      </c>
      <c r="AD198" t="b">
        <v>0</v>
      </c>
      <c r="AE198" t="b">
        <v>0</v>
      </c>
      <c r="AF198" t="s">
        <v>69</v>
      </c>
      <c r="AG198" t="s">
        <v>60</v>
      </c>
      <c r="AH198" t="s">
        <v>60</v>
      </c>
      <c r="AI198" t="b">
        <v>1</v>
      </c>
      <c r="AJ198" t="s">
        <v>60</v>
      </c>
      <c r="AK198" t="s">
        <v>60</v>
      </c>
      <c r="AL198" t="s">
        <v>60</v>
      </c>
      <c r="AM198" t="s">
        <v>60</v>
      </c>
      <c r="AN198" t="s">
        <v>60</v>
      </c>
      <c r="AO198" t="s">
        <v>70</v>
      </c>
      <c r="AP198" t="b">
        <v>0</v>
      </c>
      <c r="AQ198" t="b">
        <v>0</v>
      </c>
      <c r="AR198" t="s">
        <v>71</v>
      </c>
      <c r="AS198" t="b">
        <v>0</v>
      </c>
      <c r="AT198" t="s">
        <v>60</v>
      </c>
      <c r="AU198" t="s">
        <v>60</v>
      </c>
      <c r="AX198" t="s">
        <v>60</v>
      </c>
      <c r="AY198" t="s">
        <v>60</v>
      </c>
      <c r="BA198" t="b">
        <v>0</v>
      </c>
      <c r="BB198" t="s">
        <v>60</v>
      </c>
      <c r="BD198" t="s">
        <v>60</v>
      </c>
    </row>
    <row r="199" spans="1:56" x14ac:dyDescent="0.25">
      <c r="A199" t="s">
        <v>306</v>
      </c>
      <c r="B199" t="s">
        <v>322</v>
      </c>
      <c r="C199">
        <v>2003350</v>
      </c>
      <c r="D199" t="s">
        <v>58</v>
      </c>
      <c r="E199" t="s">
        <v>58</v>
      </c>
      <c r="F199" t="s">
        <v>318</v>
      </c>
      <c r="G199">
        <v>1002</v>
      </c>
      <c r="H199" t="str">
        <f>"01505"</f>
        <v>01505</v>
      </c>
      <c r="I199" t="s">
        <v>60</v>
      </c>
      <c r="J199" t="s">
        <v>319</v>
      </c>
      <c r="K199" t="s">
        <v>62</v>
      </c>
      <c r="L199">
        <v>28</v>
      </c>
      <c r="N199" t="str">
        <f t="shared" si="12"/>
        <v>0</v>
      </c>
      <c r="O199">
        <v>28</v>
      </c>
      <c r="P199" t="s">
        <v>96</v>
      </c>
      <c r="Q199" t="s">
        <v>64</v>
      </c>
      <c r="R199" t="s">
        <v>64</v>
      </c>
      <c r="S199" t="s">
        <v>65</v>
      </c>
      <c r="T199" t="s">
        <v>66</v>
      </c>
      <c r="U199" t="s">
        <v>67</v>
      </c>
      <c r="V199" t="s">
        <v>67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68</v>
      </c>
      <c r="AD199" t="b">
        <v>0</v>
      </c>
      <c r="AE199" t="b">
        <v>0</v>
      </c>
      <c r="AF199" t="s">
        <v>69</v>
      </c>
      <c r="AG199" t="s">
        <v>60</v>
      </c>
      <c r="AH199" t="s">
        <v>60</v>
      </c>
      <c r="AI199" t="b">
        <v>1</v>
      </c>
      <c r="AJ199" t="s">
        <v>92</v>
      </c>
      <c r="AK199" t="s">
        <v>60</v>
      </c>
      <c r="AL199" t="s">
        <v>60</v>
      </c>
      <c r="AM199" t="s">
        <v>60</v>
      </c>
      <c r="AN199" t="s">
        <v>60</v>
      </c>
      <c r="AO199" t="s">
        <v>70</v>
      </c>
      <c r="AP199" t="b">
        <v>0</v>
      </c>
      <c r="AQ199" t="b">
        <v>0</v>
      </c>
      <c r="AR199" t="s">
        <v>71</v>
      </c>
      <c r="AS199" t="b">
        <v>0</v>
      </c>
      <c r="AT199" t="s">
        <v>60</v>
      </c>
      <c r="AU199" t="s">
        <v>60</v>
      </c>
      <c r="AX199" t="s">
        <v>60</v>
      </c>
      <c r="AY199" t="s">
        <v>60</v>
      </c>
      <c r="BA199" t="b">
        <v>0</v>
      </c>
      <c r="BB199" t="s">
        <v>60</v>
      </c>
      <c r="BD199" t="s">
        <v>60</v>
      </c>
    </row>
    <row r="200" spans="1:56" x14ac:dyDescent="0.25">
      <c r="A200" t="s">
        <v>306</v>
      </c>
      <c r="B200" t="s">
        <v>322</v>
      </c>
      <c r="C200">
        <v>2003350</v>
      </c>
      <c r="D200" t="s">
        <v>98</v>
      </c>
      <c r="E200" t="s">
        <v>98</v>
      </c>
      <c r="F200" t="s">
        <v>318</v>
      </c>
      <c r="G200">
        <v>1005</v>
      </c>
      <c r="H200" t="str">
        <f>"01505"</f>
        <v>01505</v>
      </c>
      <c r="I200" t="s">
        <v>60</v>
      </c>
      <c r="J200" t="s">
        <v>319</v>
      </c>
      <c r="K200" t="s">
        <v>62</v>
      </c>
      <c r="L200">
        <v>28</v>
      </c>
      <c r="N200" t="str">
        <f t="shared" si="12"/>
        <v>0</v>
      </c>
      <c r="O200">
        <v>28</v>
      </c>
      <c r="P200" t="s">
        <v>96</v>
      </c>
      <c r="Q200" t="s">
        <v>64</v>
      </c>
      <c r="R200" t="s">
        <v>64</v>
      </c>
      <c r="S200" t="s">
        <v>65</v>
      </c>
      <c r="T200" t="s">
        <v>66</v>
      </c>
      <c r="U200" t="s">
        <v>67</v>
      </c>
      <c r="V200" t="s">
        <v>67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68</v>
      </c>
      <c r="AD200" t="b">
        <v>0</v>
      </c>
      <c r="AE200" t="b">
        <v>0</v>
      </c>
      <c r="AF200" t="s">
        <v>69</v>
      </c>
      <c r="AG200" t="s">
        <v>60</v>
      </c>
      <c r="AH200" t="s">
        <v>60</v>
      </c>
      <c r="AI200" t="b">
        <v>1</v>
      </c>
      <c r="AJ200" t="s">
        <v>92</v>
      </c>
      <c r="AK200" t="s">
        <v>60</v>
      </c>
      <c r="AL200" t="s">
        <v>60</v>
      </c>
      <c r="AM200" t="s">
        <v>60</v>
      </c>
      <c r="AN200" t="s">
        <v>60</v>
      </c>
      <c r="AO200" t="s">
        <v>70</v>
      </c>
      <c r="AP200" t="b">
        <v>0</v>
      </c>
      <c r="AQ200" t="b">
        <v>0</v>
      </c>
      <c r="AR200" t="s">
        <v>71</v>
      </c>
      <c r="AS200" t="b">
        <v>0</v>
      </c>
      <c r="AT200" t="s">
        <v>60</v>
      </c>
      <c r="AU200" t="s">
        <v>60</v>
      </c>
      <c r="AX200" t="s">
        <v>60</v>
      </c>
      <c r="AY200" t="s">
        <v>60</v>
      </c>
      <c r="BA200" t="b">
        <v>0</v>
      </c>
      <c r="BB200" t="s">
        <v>60</v>
      </c>
      <c r="BD200" t="s">
        <v>60</v>
      </c>
    </row>
    <row r="201" spans="1:56" x14ac:dyDescent="0.25">
      <c r="A201" t="s">
        <v>306</v>
      </c>
      <c r="B201" t="s">
        <v>323</v>
      </c>
      <c r="C201">
        <v>2003350</v>
      </c>
      <c r="D201" t="s">
        <v>105</v>
      </c>
      <c r="E201" t="s">
        <v>105</v>
      </c>
      <c r="F201" t="s">
        <v>324</v>
      </c>
      <c r="G201" t="s">
        <v>263</v>
      </c>
      <c r="H201" t="str">
        <f>"01506"</f>
        <v>01506</v>
      </c>
      <c r="I201" t="s">
        <v>60</v>
      </c>
      <c r="J201" t="s">
        <v>325</v>
      </c>
      <c r="K201" t="s">
        <v>62</v>
      </c>
      <c r="L201">
        <v>28</v>
      </c>
      <c r="N201" t="str">
        <f t="shared" si="12"/>
        <v>0</v>
      </c>
      <c r="O201">
        <v>28</v>
      </c>
      <c r="P201" t="s">
        <v>96</v>
      </c>
      <c r="Q201" t="s">
        <v>64</v>
      </c>
      <c r="R201" t="s">
        <v>64</v>
      </c>
      <c r="S201" t="s">
        <v>65</v>
      </c>
      <c r="T201" t="s">
        <v>66</v>
      </c>
      <c r="U201" t="s">
        <v>67</v>
      </c>
      <c r="V201" t="s">
        <v>67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68</v>
      </c>
      <c r="AD201" t="b">
        <v>0</v>
      </c>
      <c r="AE201" t="b">
        <v>0</v>
      </c>
      <c r="AF201" t="s">
        <v>69</v>
      </c>
      <c r="AG201" t="s">
        <v>60</v>
      </c>
      <c r="AH201" t="s">
        <v>60</v>
      </c>
      <c r="AI201" t="b">
        <v>1</v>
      </c>
      <c r="AJ201" t="s">
        <v>92</v>
      </c>
      <c r="AK201" t="s">
        <v>60</v>
      </c>
      <c r="AL201" t="s">
        <v>60</v>
      </c>
      <c r="AM201" t="s">
        <v>60</v>
      </c>
      <c r="AN201" t="s">
        <v>116</v>
      </c>
      <c r="AO201" t="s">
        <v>70</v>
      </c>
      <c r="AP201" t="b">
        <v>0</v>
      </c>
      <c r="AQ201" t="b">
        <v>0</v>
      </c>
      <c r="AR201" t="s">
        <v>71</v>
      </c>
      <c r="AS201" t="b">
        <v>0</v>
      </c>
      <c r="AT201" t="s">
        <v>60</v>
      </c>
      <c r="AU201" t="s">
        <v>60</v>
      </c>
      <c r="AX201" t="s">
        <v>60</v>
      </c>
      <c r="AY201" t="s">
        <v>60</v>
      </c>
      <c r="BA201" t="b">
        <v>0</v>
      </c>
      <c r="BB201" t="s">
        <v>60</v>
      </c>
      <c r="BD201" t="s">
        <v>60</v>
      </c>
    </row>
    <row r="202" spans="1:56" x14ac:dyDescent="0.25">
      <c r="A202" t="s">
        <v>306</v>
      </c>
      <c r="B202" t="s">
        <v>323</v>
      </c>
      <c r="C202">
        <v>2003350</v>
      </c>
      <c r="D202" t="s">
        <v>98</v>
      </c>
      <c r="E202" t="s">
        <v>98</v>
      </c>
      <c r="F202" t="s">
        <v>324</v>
      </c>
      <c r="G202" t="s">
        <v>264</v>
      </c>
      <c r="H202" t="str">
        <f>"01506"</f>
        <v>01506</v>
      </c>
      <c r="I202" t="s">
        <v>60</v>
      </c>
      <c r="J202" t="s">
        <v>325</v>
      </c>
      <c r="K202" t="s">
        <v>62</v>
      </c>
      <c r="L202">
        <v>28</v>
      </c>
      <c r="N202" t="str">
        <f t="shared" si="12"/>
        <v>0</v>
      </c>
      <c r="O202">
        <v>28</v>
      </c>
      <c r="P202" t="s">
        <v>96</v>
      </c>
      <c r="Q202" t="s">
        <v>64</v>
      </c>
      <c r="R202" t="s">
        <v>64</v>
      </c>
      <c r="S202" t="s">
        <v>65</v>
      </c>
      <c r="T202" t="s">
        <v>66</v>
      </c>
      <c r="U202" t="s">
        <v>67</v>
      </c>
      <c r="V202" t="s">
        <v>67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68</v>
      </c>
      <c r="AD202" t="b">
        <v>0</v>
      </c>
      <c r="AE202" t="b">
        <v>0</v>
      </c>
      <c r="AF202" t="s">
        <v>69</v>
      </c>
      <c r="AG202" t="s">
        <v>60</v>
      </c>
      <c r="AH202" t="s">
        <v>60</v>
      </c>
      <c r="AI202" t="b">
        <v>1</v>
      </c>
      <c r="AJ202" t="s">
        <v>92</v>
      </c>
      <c r="AK202" t="s">
        <v>60</v>
      </c>
      <c r="AL202" t="s">
        <v>60</v>
      </c>
      <c r="AM202" t="s">
        <v>60</v>
      </c>
      <c r="AN202" t="s">
        <v>116</v>
      </c>
      <c r="AO202" t="s">
        <v>70</v>
      </c>
      <c r="AP202" t="b">
        <v>0</v>
      </c>
      <c r="AQ202" t="b">
        <v>0</v>
      </c>
      <c r="AR202" t="s">
        <v>71</v>
      </c>
      <c r="AS202" t="b">
        <v>0</v>
      </c>
      <c r="AT202" t="s">
        <v>60</v>
      </c>
      <c r="AU202" t="s">
        <v>60</v>
      </c>
      <c r="AX202" t="s">
        <v>60</v>
      </c>
      <c r="AY202" t="s">
        <v>60</v>
      </c>
      <c r="BA202" t="b">
        <v>0</v>
      </c>
      <c r="BB202" t="s">
        <v>60</v>
      </c>
      <c r="BD202" t="s">
        <v>60</v>
      </c>
    </row>
    <row r="203" spans="1:56" x14ac:dyDescent="0.25">
      <c r="A203" t="s">
        <v>306</v>
      </c>
      <c r="B203" t="s">
        <v>326</v>
      </c>
      <c r="C203">
        <v>2002500</v>
      </c>
      <c r="D203" t="s">
        <v>58</v>
      </c>
      <c r="E203" t="s">
        <v>58</v>
      </c>
      <c r="G203">
        <v>1001</v>
      </c>
      <c r="H203" t="s">
        <v>327</v>
      </c>
      <c r="I203" t="s">
        <v>60</v>
      </c>
      <c r="J203" t="s">
        <v>328</v>
      </c>
      <c r="K203" t="s">
        <v>62</v>
      </c>
      <c r="L203">
        <v>30</v>
      </c>
      <c r="N203" t="str">
        <f t="shared" si="12"/>
        <v>0</v>
      </c>
      <c r="O203">
        <v>30</v>
      </c>
      <c r="P203" t="s">
        <v>96</v>
      </c>
      <c r="Q203" t="s">
        <v>79</v>
      </c>
      <c r="R203" t="s">
        <v>79</v>
      </c>
      <c r="S203" t="s">
        <v>65</v>
      </c>
      <c r="T203" t="s">
        <v>66</v>
      </c>
      <c r="U203" t="s">
        <v>67</v>
      </c>
      <c r="V203" t="s">
        <v>67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68</v>
      </c>
      <c r="AD203" t="b">
        <v>0</v>
      </c>
      <c r="AE203" t="b">
        <v>0</v>
      </c>
      <c r="AF203" t="s">
        <v>69</v>
      </c>
      <c r="AG203" t="s">
        <v>60</v>
      </c>
      <c r="AH203" t="s">
        <v>60</v>
      </c>
      <c r="AI203" t="b">
        <v>1</v>
      </c>
      <c r="AJ203" t="s">
        <v>60</v>
      </c>
      <c r="AK203" t="s">
        <v>60</v>
      </c>
      <c r="AL203" t="s">
        <v>60</v>
      </c>
      <c r="AM203" t="s">
        <v>60</v>
      </c>
      <c r="AN203" t="s">
        <v>60</v>
      </c>
      <c r="AO203" t="s">
        <v>70</v>
      </c>
      <c r="AP203" t="b">
        <v>0</v>
      </c>
      <c r="AQ203" t="b">
        <v>0</v>
      </c>
      <c r="AR203" t="s">
        <v>71</v>
      </c>
      <c r="AS203" t="b">
        <v>0</v>
      </c>
      <c r="AT203" t="s">
        <v>60</v>
      </c>
      <c r="AU203" t="s">
        <v>60</v>
      </c>
      <c r="AX203" t="s">
        <v>60</v>
      </c>
      <c r="AY203" t="s">
        <v>60</v>
      </c>
      <c r="BA203" t="b">
        <v>0</v>
      </c>
      <c r="BB203" t="s">
        <v>60</v>
      </c>
      <c r="BD203" t="s">
        <v>60</v>
      </c>
    </row>
    <row r="204" spans="1:56" x14ac:dyDescent="0.25">
      <c r="A204" t="s">
        <v>306</v>
      </c>
      <c r="B204" t="s">
        <v>326</v>
      </c>
      <c r="C204">
        <v>2002500</v>
      </c>
      <c r="D204" t="s">
        <v>105</v>
      </c>
      <c r="E204" t="s">
        <v>105</v>
      </c>
      <c r="G204">
        <v>1002</v>
      </c>
      <c r="H204" t="s">
        <v>327</v>
      </c>
      <c r="I204" t="s">
        <v>60</v>
      </c>
      <c r="J204" t="s">
        <v>328</v>
      </c>
      <c r="K204" t="s">
        <v>62</v>
      </c>
      <c r="L204">
        <v>30</v>
      </c>
      <c r="N204" t="str">
        <f t="shared" si="12"/>
        <v>0</v>
      </c>
      <c r="O204">
        <v>30</v>
      </c>
      <c r="P204" t="s">
        <v>96</v>
      </c>
      <c r="Q204" t="s">
        <v>79</v>
      </c>
      <c r="R204" t="s">
        <v>79</v>
      </c>
      <c r="S204" t="s">
        <v>65</v>
      </c>
      <c r="T204" t="s">
        <v>66</v>
      </c>
      <c r="U204" t="s">
        <v>67</v>
      </c>
      <c r="V204" t="s">
        <v>67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68</v>
      </c>
      <c r="AD204" t="b">
        <v>0</v>
      </c>
      <c r="AE204" t="b">
        <v>0</v>
      </c>
      <c r="AF204" t="s">
        <v>69</v>
      </c>
      <c r="AG204" t="s">
        <v>60</v>
      </c>
      <c r="AH204" t="s">
        <v>60</v>
      </c>
      <c r="AI204" t="b">
        <v>1</v>
      </c>
      <c r="AJ204" t="s">
        <v>60</v>
      </c>
      <c r="AK204" t="s">
        <v>60</v>
      </c>
      <c r="AL204" t="s">
        <v>60</v>
      </c>
      <c r="AM204" t="s">
        <v>60</v>
      </c>
      <c r="AN204" t="s">
        <v>60</v>
      </c>
      <c r="AO204" t="s">
        <v>70</v>
      </c>
      <c r="AP204" t="b">
        <v>0</v>
      </c>
      <c r="AQ204" t="b">
        <v>0</v>
      </c>
      <c r="AR204" t="s">
        <v>71</v>
      </c>
      <c r="AS204" t="b">
        <v>0</v>
      </c>
      <c r="AT204" t="s">
        <v>60</v>
      </c>
      <c r="AU204" t="s">
        <v>60</v>
      </c>
      <c r="AX204" t="s">
        <v>60</v>
      </c>
      <c r="AY204" t="s">
        <v>60</v>
      </c>
      <c r="BA204" t="b">
        <v>0</v>
      </c>
      <c r="BB204" t="s">
        <v>60</v>
      </c>
      <c r="BD204" t="s">
        <v>60</v>
      </c>
    </row>
    <row r="205" spans="1:56" x14ac:dyDescent="0.25">
      <c r="A205" t="s">
        <v>306</v>
      </c>
      <c r="B205" t="s">
        <v>326</v>
      </c>
      <c r="C205">
        <v>2002500</v>
      </c>
      <c r="D205" t="s">
        <v>98</v>
      </c>
      <c r="E205" t="s">
        <v>98</v>
      </c>
      <c r="G205">
        <v>1003</v>
      </c>
      <c r="H205" t="s">
        <v>327</v>
      </c>
      <c r="I205" t="s">
        <v>60</v>
      </c>
      <c r="J205" t="s">
        <v>328</v>
      </c>
      <c r="K205" t="s">
        <v>62</v>
      </c>
      <c r="L205">
        <v>30</v>
      </c>
      <c r="N205" t="str">
        <f t="shared" si="12"/>
        <v>0</v>
      </c>
      <c r="O205">
        <v>30</v>
      </c>
      <c r="P205" t="s">
        <v>96</v>
      </c>
      <c r="Q205" t="s">
        <v>79</v>
      </c>
      <c r="R205" t="s">
        <v>79</v>
      </c>
      <c r="S205" t="s">
        <v>65</v>
      </c>
      <c r="T205" t="s">
        <v>66</v>
      </c>
      <c r="U205" t="s">
        <v>67</v>
      </c>
      <c r="V205" t="s">
        <v>67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68</v>
      </c>
      <c r="AD205" t="b">
        <v>0</v>
      </c>
      <c r="AE205" t="b">
        <v>0</v>
      </c>
      <c r="AF205" t="s">
        <v>69</v>
      </c>
      <c r="AG205" t="s">
        <v>60</v>
      </c>
      <c r="AH205" t="s">
        <v>60</v>
      </c>
      <c r="AI205" t="b">
        <v>1</v>
      </c>
      <c r="AJ205" t="s">
        <v>60</v>
      </c>
      <c r="AK205" t="s">
        <v>60</v>
      </c>
      <c r="AL205" t="s">
        <v>60</v>
      </c>
      <c r="AM205" t="s">
        <v>60</v>
      </c>
      <c r="AN205" t="s">
        <v>60</v>
      </c>
      <c r="AO205" t="s">
        <v>70</v>
      </c>
      <c r="AP205" t="b">
        <v>0</v>
      </c>
      <c r="AQ205" t="b">
        <v>0</v>
      </c>
      <c r="AR205" t="s">
        <v>71</v>
      </c>
      <c r="AS205" t="b">
        <v>0</v>
      </c>
      <c r="AT205" t="s">
        <v>60</v>
      </c>
      <c r="AU205" t="s">
        <v>60</v>
      </c>
      <c r="AX205" t="s">
        <v>60</v>
      </c>
      <c r="AY205" t="s">
        <v>60</v>
      </c>
      <c r="BA205" t="b">
        <v>0</v>
      </c>
      <c r="BB205" t="s">
        <v>60</v>
      </c>
      <c r="BD205" t="s">
        <v>60</v>
      </c>
    </row>
    <row r="206" spans="1:56" x14ac:dyDescent="0.25">
      <c r="A206" t="s">
        <v>306</v>
      </c>
      <c r="B206" t="s">
        <v>329</v>
      </c>
      <c r="C206">
        <v>2003310</v>
      </c>
      <c r="D206" t="s">
        <v>58</v>
      </c>
      <c r="E206" t="s">
        <v>58</v>
      </c>
      <c r="F206" t="s">
        <v>330</v>
      </c>
      <c r="G206">
        <v>1001</v>
      </c>
      <c r="H206">
        <v>99615</v>
      </c>
      <c r="I206" t="s">
        <v>60</v>
      </c>
      <c r="J206" t="s">
        <v>331</v>
      </c>
      <c r="K206" t="s">
        <v>62</v>
      </c>
      <c r="L206">
        <v>30</v>
      </c>
      <c r="N206" t="str">
        <f t="shared" si="12"/>
        <v>0</v>
      </c>
      <c r="O206">
        <v>30</v>
      </c>
      <c r="P206" t="s">
        <v>96</v>
      </c>
      <c r="Q206" t="s">
        <v>79</v>
      </c>
      <c r="R206" t="s">
        <v>79</v>
      </c>
      <c r="S206" t="s">
        <v>65</v>
      </c>
      <c r="T206" t="s">
        <v>66</v>
      </c>
      <c r="U206" t="s">
        <v>67</v>
      </c>
      <c r="V206" t="s">
        <v>67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68</v>
      </c>
      <c r="AD206" t="b">
        <v>0</v>
      </c>
      <c r="AE206" t="b">
        <v>0</v>
      </c>
      <c r="AF206" t="s">
        <v>69</v>
      </c>
      <c r="AG206" t="s">
        <v>60</v>
      </c>
      <c r="AH206" t="s">
        <v>60</v>
      </c>
      <c r="AI206" t="b">
        <v>1</v>
      </c>
      <c r="AJ206" t="s">
        <v>60</v>
      </c>
      <c r="AK206" t="s">
        <v>60</v>
      </c>
      <c r="AL206" t="s">
        <v>60</v>
      </c>
      <c r="AM206" t="s">
        <v>60</v>
      </c>
      <c r="AN206" t="s">
        <v>60</v>
      </c>
      <c r="AO206" t="s">
        <v>70</v>
      </c>
      <c r="AP206" t="b">
        <v>0</v>
      </c>
      <c r="AQ206" t="b">
        <v>0</v>
      </c>
      <c r="AR206" t="s">
        <v>71</v>
      </c>
      <c r="AS206" t="b">
        <v>0</v>
      </c>
      <c r="AT206" t="s">
        <v>60</v>
      </c>
      <c r="AU206" t="s">
        <v>60</v>
      </c>
      <c r="AX206" t="s">
        <v>60</v>
      </c>
      <c r="AY206" t="s">
        <v>60</v>
      </c>
      <c r="BA206" t="b">
        <v>0</v>
      </c>
      <c r="BB206" t="s">
        <v>60</v>
      </c>
      <c r="BD206" t="s">
        <v>60</v>
      </c>
    </row>
    <row r="207" spans="1:56" x14ac:dyDescent="0.25">
      <c r="A207" t="s">
        <v>306</v>
      </c>
      <c r="B207" t="s">
        <v>329</v>
      </c>
      <c r="C207">
        <v>2003310</v>
      </c>
      <c r="D207" t="s">
        <v>102</v>
      </c>
      <c r="E207" t="s">
        <v>102</v>
      </c>
      <c r="F207" t="s">
        <v>330</v>
      </c>
      <c r="G207">
        <v>1002</v>
      </c>
      <c r="H207">
        <v>99615</v>
      </c>
      <c r="I207" t="s">
        <v>60</v>
      </c>
      <c r="J207" t="s">
        <v>331</v>
      </c>
      <c r="K207" t="s">
        <v>62</v>
      </c>
      <c r="L207">
        <v>30</v>
      </c>
      <c r="N207" t="str">
        <f t="shared" si="12"/>
        <v>0</v>
      </c>
      <c r="O207">
        <v>30</v>
      </c>
      <c r="P207" t="s">
        <v>96</v>
      </c>
      <c r="Q207" t="s">
        <v>79</v>
      </c>
      <c r="R207" t="s">
        <v>79</v>
      </c>
      <c r="S207" t="s">
        <v>65</v>
      </c>
      <c r="T207" t="s">
        <v>66</v>
      </c>
      <c r="U207" t="s">
        <v>67</v>
      </c>
      <c r="V207" t="s">
        <v>67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68</v>
      </c>
      <c r="AD207" t="b">
        <v>0</v>
      </c>
      <c r="AE207" t="b">
        <v>0</v>
      </c>
      <c r="AF207" t="s">
        <v>69</v>
      </c>
      <c r="AG207" t="s">
        <v>60</v>
      </c>
      <c r="AH207" t="s">
        <v>60</v>
      </c>
      <c r="AI207" t="b">
        <v>1</v>
      </c>
      <c r="AJ207" t="s">
        <v>60</v>
      </c>
      <c r="AK207" t="s">
        <v>60</v>
      </c>
      <c r="AL207" t="s">
        <v>60</v>
      </c>
      <c r="AM207" t="s">
        <v>60</v>
      </c>
      <c r="AN207" t="s">
        <v>60</v>
      </c>
      <c r="AO207" t="s">
        <v>70</v>
      </c>
      <c r="AP207" t="b">
        <v>0</v>
      </c>
      <c r="AQ207" t="b">
        <v>0</v>
      </c>
      <c r="AR207" t="s">
        <v>71</v>
      </c>
      <c r="AS207" t="b">
        <v>0</v>
      </c>
      <c r="AT207" t="s">
        <v>60</v>
      </c>
      <c r="AU207" t="s">
        <v>60</v>
      </c>
      <c r="AX207" t="s">
        <v>60</v>
      </c>
      <c r="AY207" t="s">
        <v>60</v>
      </c>
      <c r="BA207" t="b">
        <v>0</v>
      </c>
      <c r="BB207" t="s">
        <v>60</v>
      </c>
      <c r="BD207" t="s">
        <v>60</v>
      </c>
    </row>
    <row r="208" spans="1:56" x14ac:dyDescent="0.25">
      <c r="A208" t="s">
        <v>306</v>
      </c>
      <c r="B208" t="s">
        <v>332</v>
      </c>
      <c r="C208">
        <v>2003380</v>
      </c>
      <c r="D208" t="s">
        <v>73</v>
      </c>
      <c r="E208" t="s">
        <v>73</v>
      </c>
      <c r="F208" t="s">
        <v>333</v>
      </c>
      <c r="G208">
        <v>1001</v>
      </c>
      <c r="H208" t="str">
        <f>"01507"</f>
        <v>01507</v>
      </c>
      <c r="I208" t="s">
        <v>60</v>
      </c>
      <c r="J208" t="s">
        <v>334</v>
      </c>
      <c r="K208" t="s">
        <v>62</v>
      </c>
      <c r="L208">
        <v>28</v>
      </c>
      <c r="N208" t="str">
        <f t="shared" si="12"/>
        <v>0</v>
      </c>
      <c r="O208">
        <v>28</v>
      </c>
      <c r="P208" t="s">
        <v>96</v>
      </c>
      <c r="Q208" t="s">
        <v>79</v>
      </c>
      <c r="R208" t="s">
        <v>79</v>
      </c>
      <c r="S208" t="s">
        <v>65</v>
      </c>
      <c r="T208" t="s">
        <v>66</v>
      </c>
      <c r="U208" t="s">
        <v>67</v>
      </c>
      <c r="V208" t="s">
        <v>67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68</v>
      </c>
      <c r="AD208" t="b">
        <v>0</v>
      </c>
      <c r="AE208" t="b">
        <v>0</v>
      </c>
      <c r="AF208" t="s">
        <v>69</v>
      </c>
      <c r="AG208" t="s">
        <v>60</v>
      </c>
      <c r="AH208" t="s">
        <v>60</v>
      </c>
      <c r="AI208" t="b">
        <v>1</v>
      </c>
      <c r="AJ208" t="s">
        <v>60</v>
      </c>
      <c r="AK208" t="s">
        <v>60</v>
      </c>
      <c r="AL208" t="s">
        <v>60</v>
      </c>
      <c r="AM208" t="s">
        <v>60</v>
      </c>
      <c r="AN208" t="s">
        <v>116</v>
      </c>
      <c r="AO208" t="s">
        <v>70</v>
      </c>
      <c r="AP208" t="b">
        <v>0</v>
      </c>
      <c r="AQ208" t="b">
        <v>0</v>
      </c>
      <c r="AR208" t="s">
        <v>71</v>
      </c>
      <c r="AS208" t="b">
        <v>0</v>
      </c>
      <c r="AT208" t="s">
        <v>60</v>
      </c>
      <c r="AU208" t="s">
        <v>60</v>
      </c>
      <c r="AX208" t="s">
        <v>60</v>
      </c>
      <c r="AY208" t="s">
        <v>60</v>
      </c>
      <c r="BA208" t="b">
        <v>0</v>
      </c>
      <c r="BB208" t="s">
        <v>60</v>
      </c>
      <c r="BD208" t="s">
        <v>60</v>
      </c>
    </row>
    <row r="209" spans="1:56" x14ac:dyDescent="0.25">
      <c r="A209" t="s">
        <v>306</v>
      </c>
      <c r="B209" t="s">
        <v>335</v>
      </c>
      <c r="C209">
        <v>2003390</v>
      </c>
      <c r="D209" t="s">
        <v>102</v>
      </c>
      <c r="E209" t="s">
        <v>102</v>
      </c>
      <c r="F209" t="s">
        <v>336</v>
      </c>
      <c r="G209">
        <v>1002</v>
      </c>
      <c r="H209" t="s">
        <v>337</v>
      </c>
      <c r="I209" t="s">
        <v>60</v>
      </c>
      <c r="J209" t="s">
        <v>338</v>
      </c>
      <c r="K209" t="s">
        <v>62</v>
      </c>
      <c r="L209">
        <v>31</v>
      </c>
      <c r="N209" t="str">
        <f t="shared" si="12"/>
        <v>0</v>
      </c>
      <c r="O209">
        <v>31</v>
      </c>
      <c r="P209" t="s">
        <v>96</v>
      </c>
      <c r="Q209" t="s">
        <v>64</v>
      </c>
      <c r="R209" t="s">
        <v>64</v>
      </c>
      <c r="S209" t="s">
        <v>65</v>
      </c>
      <c r="T209" t="s">
        <v>66</v>
      </c>
      <c r="U209" t="s">
        <v>67</v>
      </c>
      <c r="V209" t="s">
        <v>67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68</v>
      </c>
      <c r="AD209" t="b">
        <v>0</v>
      </c>
      <c r="AE209" t="b">
        <v>0</v>
      </c>
      <c r="AF209" t="s">
        <v>69</v>
      </c>
      <c r="AG209" t="s">
        <v>60</v>
      </c>
      <c r="AH209" t="s">
        <v>60</v>
      </c>
      <c r="AI209" t="b">
        <v>1</v>
      </c>
      <c r="AJ209" t="s">
        <v>92</v>
      </c>
      <c r="AK209" t="s">
        <v>60</v>
      </c>
      <c r="AL209" t="s">
        <v>60</v>
      </c>
      <c r="AM209" t="s">
        <v>60</v>
      </c>
      <c r="AN209" t="s">
        <v>60</v>
      </c>
      <c r="AO209" t="s">
        <v>70</v>
      </c>
      <c r="AP209" t="b">
        <v>0</v>
      </c>
      <c r="AQ209" t="b">
        <v>0</v>
      </c>
      <c r="AR209" t="s">
        <v>71</v>
      </c>
      <c r="AS209" t="b">
        <v>0</v>
      </c>
      <c r="AT209" t="s">
        <v>60</v>
      </c>
      <c r="AU209" t="s">
        <v>60</v>
      </c>
      <c r="AX209" t="s">
        <v>60</v>
      </c>
      <c r="AY209" t="s">
        <v>60</v>
      </c>
      <c r="BA209" t="b">
        <v>0</v>
      </c>
      <c r="BB209" t="s">
        <v>60</v>
      </c>
      <c r="BD209" t="s">
        <v>60</v>
      </c>
    </row>
    <row r="210" spans="1:56" x14ac:dyDescent="0.25">
      <c r="A210" t="s">
        <v>306</v>
      </c>
      <c r="B210" t="s">
        <v>335</v>
      </c>
      <c r="C210">
        <v>2003390</v>
      </c>
      <c r="D210" t="s">
        <v>73</v>
      </c>
      <c r="E210" t="s">
        <v>73</v>
      </c>
      <c r="F210" t="s">
        <v>336</v>
      </c>
      <c r="G210">
        <v>1003</v>
      </c>
      <c r="H210" t="s">
        <v>337</v>
      </c>
      <c r="I210" t="s">
        <v>60</v>
      </c>
      <c r="J210" t="s">
        <v>338</v>
      </c>
      <c r="K210" t="s">
        <v>62</v>
      </c>
      <c r="L210">
        <v>31</v>
      </c>
      <c r="N210" t="str">
        <f t="shared" si="12"/>
        <v>0</v>
      </c>
      <c r="O210">
        <v>31</v>
      </c>
      <c r="P210" t="s">
        <v>96</v>
      </c>
      <c r="Q210" t="s">
        <v>64</v>
      </c>
      <c r="R210" t="s">
        <v>64</v>
      </c>
      <c r="S210" t="s">
        <v>65</v>
      </c>
      <c r="T210" t="s">
        <v>66</v>
      </c>
      <c r="U210" t="s">
        <v>67</v>
      </c>
      <c r="V210" t="s">
        <v>67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68</v>
      </c>
      <c r="AD210" t="b">
        <v>0</v>
      </c>
      <c r="AE210" t="b">
        <v>0</v>
      </c>
      <c r="AF210" t="s">
        <v>69</v>
      </c>
      <c r="AG210" t="s">
        <v>60</v>
      </c>
      <c r="AH210" t="s">
        <v>60</v>
      </c>
      <c r="AI210" t="b">
        <v>1</v>
      </c>
      <c r="AJ210" t="s">
        <v>92</v>
      </c>
      <c r="AK210" t="s">
        <v>60</v>
      </c>
      <c r="AL210" t="s">
        <v>60</v>
      </c>
      <c r="AM210" t="s">
        <v>60</v>
      </c>
      <c r="AN210" t="s">
        <v>60</v>
      </c>
      <c r="AO210" t="s">
        <v>70</v>
      </c>
      <c r="AP210" t="b">
        <v>0</v>
      </c>
      <c r="AQ210" t="b">
        <v>0</v>
      </c>
      <c r="AR210" t="s">
        <v>71</v>
      </c>
      <c r="AS210" t="b">
        <v>0</v>
      </c>
      <c r="AT210" t="s">
        <v>60</v>
      </c>
      <c r="AU210" t="s">
        <v>60</v>
      </c>
      <c r="AX210" t="s">
        <v>60</v>
      </c>
      <c r="AY210" t="s">
        <v>60</v>
      </c>
      <c r="BA210" t="b">
        <v>0</v>
      </c>
      <c r="BB210" t="s">
        <v>60</v>
      </c>
      <c r="BD210" t="s">
        <v>60</v>
      </c>
    </row>
    <row r="211" spans="1:56" x14ac:dyDescent="0.25">
      <c r="A211" t="s">
        <v>306</v>
      </c>
      <c r="B211" t="s">
        <v>335</v>
      </c>
      <c r="C211">
        <v>2003390</v>
      </c>
      <c r="D211" t="s">
        <v>81</v>
      </c>
      <c r="E211" t="s">
        <v>81</v>
      </c>
      <c r="F211" t="s">
        <v>336</v>
      </c>
      <c r="G211">
        <v>1004</v>
      </c>
      <c r="H211" t="s">
        <v>337</v>
      </c>
      <c r="I211" t="s">
        <v>60</v>
      </c>
      <c r="J211" t="s">
        <v>338</v>
      </c>
      <c r="K211" t="s">
        <v>62</v>
      </c>
      <c r="L211">
        <v>28</v>
      </c>
      <c r="N211" t="str">
        <f t="shared" si="12"/>
        <v>0</v>
      </c>
      <c r="O211">
        <v>28</v>
      </c>
      <c r="P211" t="s">
        <v>96</v>
      </c>
      <c r="Q211" t="s">
        <v>64</v>
      </c>
      <c r="R211" t="s">
        <v>64</v>
      </c>
      <c r="S211" t="s">
        <v>65</v>
      </c>
      <c r="T211" t="s">
        <v>66</v>
      </c>
      <c r="U211" t="s">
        <v>67</v>
      </c>
      <c r="V211" t="s">
        <v>67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68</v>
      </c>
      <c r="AD211" t="b">
        <v>0</v>
      </c>
      <c r="AE211" t="b">
        <v>0</v>
      </c>
      <c r="AF211" t="s">
        <v>69</v>
      </c>
      <c r="AG211" t="s">
        <v>60</v>
      </c>
      <c r="AH211" t="s">
        <v>60</v>
      </c>
      <c r="AI211" t="b">
        <v>1</v>
      </c>
      <c r="AJ211" t="s">
        <v>92</v>
      </c>
      <c r="AK211" t="s">
        <v>60</v>
      </c>
      <c r="AL211" t="s">
        <v>60</v>
      </c>
      <c r="AM211" t="s">
        <v>60</v>
      </c>
      <c r="AN211" t="s">
        <v>60</v>
      </c>
      <c r="AO211" t="s">
        <v>70</v>
      </c>
      <c r="AP211" t="b">
        <v>0</v>
      </c>
      <c r="AQ211" t="b">
        <v>0</v>
      </c>
      <c r="AR211" t="s">
        <v>71</v>
      </c>
      <c r="AS211" t="b">
        <v>0</v>
      </c>
      <c r="AT211" t="s">
        <v>60</v>
      </c>
      <c r="AU211" t="s">
        <v>60</v>
      </c>
      <c r="AX211" t="s">
        <v>60</v>
      </c>
      <c r="AY211" t="s">
        <v>60</v>
      </c>
      <c r="BA211" t="b">
        <v>0</v>
      </c>
      <c r="BB211" t="s">
        <v>60</v>
      </c>
      <c r="BD211" t="s">
        <v>60</v>
      </c>
    </row>
    <row r="212" spans="1:56" x14ac:dyDescent="0.25">
      <c r="A212" t="s">
        <v>306</v>
      </c>
      <c r="B212" t="s">
        <v>339</v>
      </c>
      <c r="C212">
        <v>2000360</v>
      </c>
      <c r="D212" t="s">
        <v>73</v>
      </c>
      <c r="E212" t="s">
        <v>73</v>
      </c>
      <c r="F212" t="s">
        <v>311</v>
      </c>
      <c r="G212">
        <v>1001</v>
      </c>
      <c r="H212" t="str">
        <f>"01401"</f>
        <v>01401</v>
      </c>
      <c r="I212" t="s">
        <v>60</v>
      </c>
      <c r="J212" t="s">
        <v>312</v>
      </c>
      <c r="K212" t="s">
        <v>62</v>
      </c>
      <c r="L212">
        <v>30</v>
      </c>
      <c r="N212" t="str">
        <f t="shared" si="12"/>
        <v>0</v>
      </c>
      <c r="O212">
        <v>30</v>
      </c>
      <c r="P212" t="s">
        <v>96</v>
      </c>
      <c r="Q212" t="s">
        <v>64</v>
      </c>
      <c r="R212" t="s">
        <v>64</v>
      </c>
      <c r="S212" t="s">
        <v>65</v>
      </c>
      <c r="T212" t="s">
        <v>66</v>
      </c>
      <c r="U212" t="s">
        <v>67</v>
      </c>
      <c r="V212" t="s">
        <v>67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68</v>
      </c>
      <c r="AD212" t="b">
        <v>0</v>
      </c>
      <c r="AE212" t="b">
        <v>0</v>
      </c>
      <c r="AF212" t="s">
        <v>69</v>
      </c>
      <c r="AG212" t="s">
        <v>60</v>
      </c>
      <c r="AH212" t="s">
        <v>60</v>
      </c>
      <c r="AI212" t="b">
        <v>1</v>
      </c>
      <c r="AJ212" t="s">
        <v>92</v>
      </c>
      <c r="AK212" t="s">
        <v>60</v>
      </c>
      <c r="AL212" t="s">
        <v>60</v>
      </c>
      <c r="AM212" t="s">
        <v>60</v>
      </c>
      <c r="AN212" t="s">
        <v>60</v>
      </c>
      <c r="AO212" t="s">
        <v>70</v>
      </c>
      <c r="AP212" t="b">
        <v>0</v>
      </c>
      <c r="AQ212" t="b">
        <v>0</v>
      </c>
      <c r="AR212" t="s">
        <v>71</v>
      </c>
      <c r="AS212" t="b">
        <v>0</v>
      </c>
      <c r="AT212" t="s">
        <v>60</v>
      </c>
      <c r="AU212" t="s">
        <v>60</v>
      </c>
      <c r="AX212" t="s">
        <v>60</v>
      </c>
      <c r="AY212" t="s">
        <v>60</v>
      </c>
      <c r="BA212" t="b">
        <v>0</v>
      </c>
      <c r="BB212" t="s">
        <v>60</v>
      </c>
      <c r="BD212" t="s">
        <v>60</v>
      </c>
    </row>
    <row r="213" spans="1:56" x14ac:dyDescent="0.25">
      <c r="A213" t="s">
        <v>306</v>
      </c>
      <c r="B213" t="s">
        <v>339</v>
      </c>
      <c r="C213">
        <v>2000360</v>
      </c>
      <c r="D213" t="s">
        <v>58</v>
      </c>
      <c r="E213" t="s">
        <v>58</v>
      </c>
      <c r="F213" t="s">
        <v>311</v>
      </c>
      <c r="G213">
        <v>1002</v>
      </c>
      <c r="H213" t="str">
        <f>"01401"</f>
        <v>01401</v>
      </c>
      <c r="I213" t="s">
        <v>60</v>
      </c>
      <c r="J213" t="s">
        <v>312</v>
      </c>
      <c r="K213" t="s">
        <v>62</v>
      </c>
      <c r="L213">
        <v>30</v>
      </c>
      <c r="N213" t="str">
        <f t="shared" si="12"/>
        <v>0</v>
      </c>
      <c r="O213">
        <v>30</v>
      </c>
      <c r="P213" t="s">
        <v>96</v>
      </c>
      <c r="Q213" t="s">
        <v>64</v>
      </c>
      <c r="R213" t="s">
        <v>64</v>
      </c>
      <c r="S213" t="s">
        <v>65</v>
      </c>
      <c r="T213" t="s">
        <v>66</v>
      </c>
      <c r="U213" t="s">
        <v>67</v>
      </c>
      <c r="V213" t="s">
        <v>67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68</v>
      </c>
      <c r="AD213" t="b">
        <v>0</v>
      </c>
      <c r="AE213" t="b">
        <v>0</v>
      </c>
      <c r="AF213" t="s">
        <v>69</v>
      </c>
      <c r="AG213" t="s">
        <v>60</v>
      </c>
      <c r="AH213" t="s">
        <v>60</v>
      </c>
      <c r="AI213" t="b">
        <v>1</v>
      </c>
      <c r="AJ213" t="s">
        <v>92</v>
      </c>
      <c r="AK213" t="s">
        <v>60</v>
      </c>
      <c r="AL213" t="s">
        <v>60</v>
      </c>
      <c r="AM213" t="s">
        <v>60</v>
      </c>
      <c r="AN213" t="s">
        <v>60</v>
      </c>
      <c r="AO213" t="s">
        <v>70</v>
      </c>
      <c r="AP213" t="b">
        <v>0</v>
      </c>
      <c r="AQ213" t="b">
        <v>0</v>
      </c>
      <c r="AR213" t="s">
        <v>71</v>
      </c>
      <c r="AS213" t="b">
        <v>0</v>
      </c>
      <c r="AT213" t="s">
        <v>60</v>
      </c>
      <c r="AU213" t="s">
        <v>60</v>
      </c>
      <c r="AX213" t="s">
        <v>60</v>
      </c>
      <c r="AY213" t="s">
        <v>60</v>
      </c>
      <c r="BA213" t="b">
        <v>0</v>
      </c>
      <c r="BB213" t="s">
        <v>60</v>
      </c>
      <c r="BD213" t="s">
        <v>60</v>
      </c>
    </row>
    <row r="214" spans="1:56" x14ac:dyDescent="0.25">
      <c r="A214" t="s">
        <v>306</v>
      </c>
      <c r="B214" t="s">
        <v>339</v>
      </c>
      <c r="C214">
        <v>2000360</v>
      </c>
      <c r="D214" t="s">
        <v>105</v>
      </c>
      <c r="E214" t="s">
        <v>105</v>
      </c>
      <c r="F214" t="s">
        <v>311</v>
      </c>
      <c r="G214">
        <v>1003</v>
      </c>
      <c r="H214" t="str">
        <f>"01401"</f>
        <v>01401</v>
      </c>
      <c r="I214" t="s">
        <v>60</v>
      </c>
      <c r="J214" t="s">
        <v>312</v>
      </c>
      <c r="K214" t="s">
        <v>62</v>
      </c>
      <c r="L214">
        <v>30</v>
      </c>
      <c r="N214" t="str">
        <f t="shared" si="12"/>
        <v>0</v>
      </c>
      <c r="O214">
        <v>30</v>
      </c>
      <c r="P214" t="s">
        <v>96</v>
      </c>
      <c r="Q214" t="s">
        <v>64</v>
      </c>
      <c r="R214" t="s">
        <v>64</v>
      </c>
      <c r="S214" t="s">
        <v>65</v>
      </c>
      <c r="T214" t="s">
        <v>66</v>
      </c>
      <c r="U214" t="s">
        <v>67</v>
      </c>
      <c r="V214" t="s">
        <v>67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68</v>
      </c>
      <c r="AD214" t="b">
        <v>0</v>
      </c>
      <c r="AE214" t="b">
        <v>0</v>
      </c>
      <c r="AF214" t="s">
        <v>69</v>
      </c>
      <c r="AG214" t="s">
        <v>60</v>
      </c>
      <c r="AH214" t="s">
        <v>60</v>
      </c>
      <c r="AI214" t="b">
        <v>1</v>
      </c>
      <c r="AJ214" t="s">
        <v>92</v>
      </c>
      <c r="AK214" t="s">
        <v>60</v>
      </c>
      <c r="AL214" t="s">
        <v>60</v>
      </c>
      <c r="AM214" t="s">
        <v>60</v>
      </c>
      <c r="AN214" t="s">
        <v>60</v>
      </c>
      <c r="AO214" t="s">
        <v>70</v>
      </c>
      <c r="AP214" t="b">
        <v>0</v>
      </c>
      <c r="AQ214" t="b">
        <v>0</v>
      </c>
      <c r="AR214" t="s">
        <v>71</v>
      </c>
      <c r="AS214" t="b">
        <v>0</v>
      </c>
      <c r="AT214" t="s">
        <v>60</v>
      </c>
      <c r="AU214" t="s">
        <v>60</v>
      </c>
      <c r="AX214" t="s">
        <v>60</v>
      </c>
      <c r="AY214" t="s">
        <v>60</v>
      </c>
      <c r="BA214" t="b">
        <v>0</v>
      </c>
      <c r="BB214" t="s">
        <v>60</v>
      </c>
      <c r="BD214" t="s">
        <v>60</v>
      </c>
    </row>
    <row r="215" spans="1:56" x14ac:dyDescent="0.25">
      <c r="A215" t="s">
        <v>306</v>
      </c>
      <c r="B215" t="s">
        <v>340</v>
      </c>
      <c r="C215">
        <v>2002510</v>
      </c>
      <c r="D215" t="s">
        <v>102</v>
      </c>
      <c r="E215" t="s">
        <v>102</v>
      </c>
      <c r="G215">
        <v>1001</v>
      </c>
      <c r="H215" t="s">
        <v>327</v>
      </c>
      <c r="I215" t="s">
        <v>60</v>
      </c>
      <c r="J215" t="s">
        <v>328</v>
      </c>
      <c r="K215" t="s">
        <v>62</v>
      </c>
      <c r="L215">
        <v>30</v>
      </c>
      <c r="N215" t="str">
        <f t="shared" si="12"/>
        <v>0</v>
      </c>
      <c r="O215">
        <v>30</v>
      </c>
      <c r="P215" t="s">
        <v>96</v>
      </c>
      <c r="Q215" t="s">
        <v>64</v>
      </c>
      <c r="R215" t="s">
        <v>64</v>
      </c>
      <c r="S215" t="s">
        <v>65</v>
      </c>
      <c r="T215" t="s">
        <v>66</v>
      </c>
      <c r="U215" t="s">
        <v>67</v>
      </c>
      <c r="V215" t="s">
        <v>67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68</v>
      </c>
      <c r="AD215" t="b">
        <v>0</v>
      </c>
      <c r="AE215" t="b">
        <v>0</v>
      </c>
      <c r="AF215" t="s">
        <v>69</v>
      </c>
      <c r="AG215" t="s">
        <v>60</v>
      </c>
      <c r="AH215" t="s">
        <v>60</v>
      </c>
      <c r="AI215" t="b">
        <v>1</v>
      </c>
      <c r="AJ215" t="s">
        <v>92</v>
      </c>
      <c r="AK215" t="s">
        <v>60</v>
      </c>
      <c r="AL215" t="s">
        <v>60</v>
      </c>
      <c r="AM215" t="s">
        <v>60</v>
      </c>
      <c r="AN215" t="s">
        <v>60</v>
      </c>
      <c r="AO215" t="s">
        <v>70</v>
      </c>
      <c r="AP215" t="b">
        <v>0</v>
      </c>
      <c r="AQ215" t="b">
        <v>0</v>
      </c>
      <c r="AR215" t="s">
        <v>71</v>
      </c>
      <c r="AS215" t="b">
        <v>0</v>
      </c>
      <c r="AT215" t="s">
        <v>60</v>
      </c>
      <c r="AU215" t="s">
        <v>60</v>
      </c>
      <c r="AX215" t="s">
        <v>60</v>
      </c>
      <c r="AY215" t="s">
        <v>60</v>
      </c>
      <c r="BA215" t="b">
        <v>0</v>
      </c>
      <c r="BB215" t="s">
        <v>60</v>
      </c>
      <c r="BD215" t="s">
        <v>60</v>
      </c>
    </row>
    <row r="216" spans="1:56" x14ac:dyDescent="0.25">
      <c r="A216" t="s">
        <v>341</v>
      </c>
      <c r="B216" t="s">
        <v>342</v>
      </c>
      <c r="C216">
        <v>2109380</v>
      </c>
      <c r="D216" t="s">
        <v>85</v>
      </c>
      <c r="E216" t="s">
        <v>85</v>
      </c>
      <c r="F216" t="s">
        <v>343</v>
      </c>
      <c r="G216">
        <v>1001</v>
      </c>
      <c r="H216" t="str">
        <f>"01153"</f>
        <v>01153</v>
      </c>
      <c r="I216" t="s">
        <v>60</v>
      </c>
      <c r="J216" t="s">
        <v>344</v>
      </c>
      <c r="K216" t="s">
        <v>62</v>
      </c>
      <c r="L216">
        <v>30</v>
      </c>
      <c r="N216" t="str">
        <f t="shared" si="12"/>
        <v>0</v>
      </c>
      <c r="O216">
        <v>30</v>
      </c>
      <c r="P216" t="s">
        <v>96</v>
      </c>
      <c r="Q216" t="s">
        <v>64</v>
      </c>
      <c r="R216" t="s">
        <v>64</v>
      </c>
      <c r="S216" t="s">
        <v>65</v>
      </c>
      <c r="T216" t="s">
        <v>66</v>
      </c>
      <c r="U216" t="s">
        <v>67</v>
      </c>
      <c r="V216" t="s">
        <v>67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68</v>
      </c>
      <c r="AD216" t="b">
        <v>0</v>
      </c>
      <c r="AE216" t="b">
        <v>0</v>
      </c>
      <c r="AF216" t="s">
        <v>69</v>
      </c>
      <c r="AG216" t="s">
        <v>60</v>
      </c>
      <c r="AH216" t="s">
        <v>60</v>
      </c>
      <c r="AI216" t="b">
        <v>1</v>
      </c>
      <c r="AJ216" t="s">
        <v>60</v>
      </c>
      <c r="AK216" t="s">
        <v>60</v>
      </c>
      <c r="AL216" t="s">
        <v>60</v>
      </c>
      <c r="AM216" t="s">
        <v>60</v>
      </c>
      <c r="AN216" t="s">
        <v>97</v>
      </c>
      <c r="AO216" t="s">
        <v>70</v>
      </c>
      <c r="AP216" t="b">
        <v>0</v>
      </c>
      <c r="AQ216" t="b">
        <v>0</v>
      </c>
      <c r="AR216" t="s">
        <v>71</v>
      </c>
      <c r="AS216" t="b">
        <v>0</v>
      </c>
      <c r="AT216" t="s">
        <v>60</v>
      </c>
      <c r="AU216" t="s">
        <v>60</v>
      </c>
      <c r="AX216" t="s">
        <v>60</v>
      </c>
      <c r="AY216" t="s">
        <v>60</v>
      </c>
      <c r="BA216" t="b">
        <v>0</v>
      </c>
      <c r="BB216" t="s">
        <v>60</v>
      </c>
      <c r="BD216" t="s">
        <v>60</v>
      </c>
    </row>
    <row r="217" spans="1:56" x14ac:dyDescent="0.25">
      <c r="A217" t="s">
        <v>341</v>
      </c>
      <c r="B217" t="s">
        <v>345</v>
      </c>
      <c r="C217">
        <v>2100350</v>
      </c>
      <c r="D217" t="s">
        <v>102</v>
      </c>
      <c r="E217" t="s">
        <v>102</v>
      </c>
      <c r="F217" t="s">
        <v>346</v>
      </c>
      <c r="G217">
        <v>1001</v>
      </c>
      <c r="H217" t="str">
        <f>"01256"</f>
        <v>01256</v>
      </c>
      <c r="I217" t="s">
        <v>60</v>
      </c>
      <c r="J217" t="s">
        <v>347</v>
      </c>
      <c r="K217" t="s">
        <v>62</v>
      </c>
      <c r="L217">
        <v>30</v>
      </c>
      <c r="N217" t="str">
        <f t="shared" si="12"/>
        <v>0</v>
      </c>
      <c r="O217">
        <v>30</v>
      </c>
      <c r="P217" t="s">
        <v>78</v>
      </c>
      <c r="Q217" t="s">
        <v>79</v>
      </c>
      <c r="R217" t="s">
        <v>79</v>
      </c>
      <c r="S217" t="s">
        <v>65</v>
      </c>
      <c r="T217" t="s">
        <v>66</v>
      </c>
      <c r="U217" t="s">
        <v>67</v>
      </c>
      <c r="V217" t="s">
        <v>67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68</v>
      </c>
      <c r="AD217" t="b">
        <v>0</v>
      </c>
      <c r="AE217" t="b">
        <v>0</v>
      </c>
      <c r="AF217" t="s">
        <v>69</v>
      </c>
      <c r="AG217" t="s">
        <v>60</v>
      </c>
      <c r="AH217" t="s">
        <v>60</v>
      </c>
      <c r="AI217" t="b">
        <v>1</v>
      </c>
      <c r="AJ217" t="s">
        <v>60</v>
      </c>
      <c r="AK217" t="s">
        <v>60</v>
      </c>
      <c r="AL217" t="s">
        <v>60</v>
      </c>
      <c r="AM217" t="s">
        <v>60</v>
      </c>
      <c r="AN217" t="s">
        <v>60</v>
      </c>
      <c r="AO217" t="s">
        <v>70</v>
      </c>
      <c r="AP217" t="b">
        <v>0</v>
      </c>
      <c r="AQ217" t="b">
        <v>0</v>
      </c>
      <c r="AR217" t="s">
        <v>71</v>
      </c>
      <c r="AS217" t="b">
        <v>0</v>
      </c>
      <c r="AT217" t="s">
        <v>60</v>
      </c>
      <c r="AU217" t="s">
        <v>60</v>
      </c>
      <c r="AX217" t="s">
        <v>60</v>
      </c>
      <c r="AY217" t="s">
        <v>60</v>
      </c>
      <c r="BA217" t="b">
        <v>0</v>
      </c>
      <c r="BB217" t="s">
        <v>60</v>
      </c>
      <c r="BD217" t="s">
        <v>60</v>
      </c>
    </row>
    <row r="218" spans="1:56" x14ac:dyDescent="0.25">
      <c r="A218" t="s">
        <v>341</v>
      </c>
      <c r="B218" t="s">
        <v>345</v>
      </c>
      <c r="C218">
        <v>2100350</v>
      </c>
      <c r="D218" t="s">
        <v>105</v>
      </c>
      <c r="E218" t="s">
        <v>105</v>
      </c>
      <c r="F218" t="s">
        <v>346</v>
      </c>
      <c r="G218">
        <v>1002</v>
      </c>
      <c r="H218" t="str">
        <f>"01256"</f>
        <v>01256</v>
      </c>
      <c r="I218" t="s">
        <v>60</v>
      </c>
      <c r="J218" t="s">
        <v>347</v>
      </c>
      <c r="K218" t="s">
        <v>62</v>
      </c>
      <c r="L218">
        <v>30</v>
      </c>
      <c r="N218" t="str">
        <f t="shared" si="12"/>
        <v>0</v>
      </c>
      <c r="O218">
        <v>30</v>
      </c>
      <c r="P218" t="s">
        <v>63</v>
      </c>
      <c r="Q218" t="s">
        <v>79</v>
      </c>
      <c r="R218" t="s">
        <v>79</v>
      </c>
      <c r="S218" t="s">
        <v>65</v>
      </c>
      <c r="T218" t="s">
        <v>66</v>
      </c>
      <c r="U218" t="s">
        <v>67</v>
      </c>
      <c r="V218" t="s">
        <v>67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68</v>
      </c>
      <c r="AD218" t="b">
        <v>0</v>
      </c>
      <c r="AE218" t="b">
        <v>0</v>
      </c>
      <c r="AF218" t="s">
        <v>69</v>
      </c>
      <c r="AG218" t="s">
        <v>60</v>
      </c>
      <c r="AH218" t="s">
        <v>60</v>
      </c>
      <c r="AI218" t="b">
        <v>1</v>
      </c>
      <c r="AJ218" t="s">
        <v>60</v>
      </c>
      <c r="AK218" t="s">
        <v>60</v>
      </c>
      <c r="AL218" t="s">
        <v>60</v>
      </c>
      <c r="AM218" t="s">
        <v>60</v>
      </c>
      <c r="AN218" t="s">
        <v>60</v>
      </c>
      <c r="AO218" t="s">
        <v>70</v>
      </c>
      <c r="AP218" t="b">
        <v>0</v>
      </c>
      <c r="AQ218" t="b">
        <v>0</v>
      </c>
      <c r="AR218" t="s">
        <v>71</v>
      </c>
      <c r="AS218" t="b">
        <v>0</v>
      </c>
      <c r="AT218" t="s">
        <v>60</v>
      </c>
      <c r="AU218" t="s">
        <v>60</v>
      </c>
      <c r="AX218" t="s">
        <v>60</v>
      </c>
      <c r="AY218" t="s">
        <v>60</v>
      </c>
      <c r="BA218" t="b">
        <v>0</v>
      </c>
      <c r="BB218" t="s">
        <v>60</v>
      </c>
      <c r="BD218" t="s">
        <v>60</v>
      </c>
    </row>
    <row r="219" spans="1:56" x14ac:dyDescent="0.25">
      <c r="A219" t="s">
        <v>341</v>
      </c>
      <c r="B219" t="s">
        <v>348</v>
      </c>
      <c r="C219">
        <v>2103400</v>
      </c>
      <c r="D219" t="s">
        <v>58</v>
      </c>
      <c r="E219" t="s">
        <v>58</v>
      </c>
      <c r="F219" t="s">
        <v>108</v>
      </c>
      <c r="G219">
        <v>1001</v>
      </c>
      <c r="H219" t="str">
        <f>"01159"</f>
        <v>01159</v>
      </c>
      <c r="I219" t="s">
        <v>60</v>
      </c>
      <c r="J219" t="s">
        <v>110</v>
      </c>
      <c r="K219" t="s">
        <v>62</v>
      </c>
      <c r="L219">
        <v>30</v>
      </c>
      <c r="N219" t="str">
        <f t="shared" si="12"/>
        <v>0</v>
      </c>
      <c r="O219">
        <v>30</v>
      </c>
      <c r="P219" t="s">
        <v>96</v>
      </c>
      <c r="Q219" t="s">
        <v>64</v>
      </c>
      <c r="R219" t="s">
        <v>64</v>
      </c>
      <c r="S219" t="s">
        <v>65</v>
      </c>
      <c r="T219" t="s">
        <v>66</v>
      </c>
      <c r="U219" t="s">
        <v>67</v>
      </c>
      <c r="V219" t="s">
        <v>67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68</v>
      </c>
      <c r="AD219" t="b">
        <v>0</v>
      </c>
      <c r="AE219" t="b">
        <v>0</v>
      </c>
      <c r="AF219" t="s">
        <v>69</v>
      </c>
      <c r="AG219" t="s">
        <v>60</v>
      </c>
      <c r="AH219" t="s">
        <v>60</v>
      </c>
      <c r="AI219" t="b">
        <v>1</v>
      </c>
      <c r="AJ219" t="s">
        <v>60</v>
      </c>
      <c r="AK219" t="s">
        <v>60</v>
      </c>
      <c r="AL219" t="s">
        <v>60</v>
      </c>
      <c r="AM219" t="s">
        <v>60</v>
      </c>
      <c r="AN219" t="s">
        <v>60</v>
      </c>
      <c r="AO219" t="s">
        <v>70</v>
      </c>
      <c r="AP219" t="b">
        <v>0</v>
      </c>
      <c r="AQ219" t="b">
        <v>0</v>
      </c>
      <c r="AR219" t="s">
        <v>71</v>
      </c>
      <c r="AS219" t="b">
        <v>0</v>
      </c>
      <c r="AT219" t="s">
        <v>72</v>
      </c>
      <c r="AU219" t="s">
        <v>60</v>
      </c>
      <c r="AX219" t="s">
        <v>60</v>
      </c>
      <c r="AY219" t="s">
        <v>60</v>
      </c>
      <c r="BA219" t="b">
        <v>0</v>
      </c>
      <c r="BB219" t="s">
        <v>60</v>
      </c>
      <c r="BD219" t="s">
        <v>60</v>
      </c>
    </row>
    <row r="220" spans="1:56" x14ac:dyDescent="0.25">
      <c r="A220" t="s">
        <v>341</v>
      </c>
      <c r="B220" t="s">
        <v>349</v>
      </c>
      <c r="C220">
        <v>2101300</v>
      </c>
      <c r="D220" t="s">
        <v>98</v>
      </c>
      <c r="E220" t="s">
        <v>98</v>
      </c>
      <c r="F220" t="s">
        <v>108</v>
      </c>
      <c r="G220">
        <v>1001</v>
      </c>
      <c r="H220" t="str">
        <f>"01159"</f>
        <v>01159</v>
      </c>
      <c r="I220" t="s">
        <v>60</v>
      </c>
      <c r="J220" t="s">
        <v>110</v>
      </c>
      <c r="K220" t="s">
        <v>62</v>
      </c>
      <c r="L220">
        <v>30</v>
      </c>
      <c r="N220" t="str">
        <f t="shared" si="12"/>
        <v>0</v>
      </c>
      <c r="O220">
        <v>30</v>
      </c>
      <c r="P220" t="s">
        <v>78</v>
      </c>
      <c r="Q220" t="s">
        <v>79</v>
      </c>
      <c r="R220" t="s">
        <v>79</v>
      </c>
      <c r="S220" t="s">
        <v>65</v>
      </c>
      <c r="T220" t="s">
        <v>66</v>
      </c>
      <c r="U220" t="s">
        <v>67</v>
      </c>
      <c r="V220" t="s">
        <v>67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68</v>
      </c>
      <c r="AD220" t="b">
        <v>0</v>
      </c>
      <c r="AE220" t="b">
        <v>0</v>
      </c>
      <c r="AF220" t="s">
        <v>69</v>
      </c>
      <c r="AG220" t="s">
        <v>60</v>
      </c>
      <c r="AH220" t="s">
        <v>60</v>
      </c>
      <c r="AI220" t="b">
        <v>1</v>
      </c>
      <c r="AJ220" t="s">
        <v>60</v>
      </c>
      <c r="AK220" t="s">
        <v>60</v>
      </c>
      <c r="AL220" t="s">
        <v>60</v>
      </c>
      <c r="AM220" t="s">
        <v>60</v>
      </c>
      <c r="AN220" t="s">
        <v>60</v>
      </c>
      <c r="AO220" t="s">
        <v>117</v>
      </c>
      <c r="AP220" t="b">
        <v>0</v>
      </c>
      <c r="AQ220" t="b">
        <v>0</v>
      </c>
      <c r="AR220" t="s">
        <v>71</v>
      </c>
      <c r="AS220" t="b">
        <v>0</v>
      </c>
      <c r="AT220" t="s">
        <v>72</v>
      </c>
      <c r="AU220" t="s">
        <v>60</v>
      </c>
      <c r="AX220" t="s">
        <v>60</v>
      </c>
      <c r="AY220" t="s">
        <v>60</v>
      </c>
      <c r="BA220" t="b">
        <v>0</v>
      </c>
      <c r="BB220" t="s">
        <v>60</v>
      </c>
      <c r="BD220" t="s">
        <v>60</v>
      </c>
    </row>
    <row r="221" spans="1:56" x14ac:dyDescent="0.25">
      <c r="A221" t="s">
        <v>341</v>
      </c>
      <c r="B221" t="s">
        <v>350</v>
      </c>
      <c r="C221">
        <v>2104320</v>
      </c>
      <c r="D221" t="s">
        <v>85</v>
      </c>
      <c r="E221" t="s">
        <v>85</v>
      </c>
      <c r="F221" t="s">
        <v>75</v>
      </c>
      <c r="G221" t="s">
        <v>80</v>
      </c>
      <c r="H221" t="str">
        <f>"01609"</f>
        <v>01609</v>
      </c>
      <c r="I221" t="s">
        <v>60</v>
      </c>
      <c r="J221" t="s">
        <v>77</v>
      </c>
      <c r="K221" t="s">
        <v>62</v>
      </c>
      <c r="L221">
        <v>30</v>
      </c>
      <c r="N221" t="str">
        <f t="shared" si="12"/>
        <v>0</v>
      </c>
      <c r="O221">
        <v>30</v>
      </c>
      <c r="P221" t="s">
        <v>78</v>
      </c>
      <c r="Q221" t="s">
        <v>79</v>
      </c>
      <c r="R221" t="s">
        <v>79</v>
      </c>
      <c r="S221" t="s">
        <v>65</v>
      </c>
      <c r="T221" t="s">
        <v>66</v>
      </c>
      <c r="U221" t="s">
        <v>67</v>
      </c>
      <c r="V221" t="s">
        <v>67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68</v>
      </c>
      <c r="AD221" t="b">
        <v>0</v>
      </c>
      <c r="AE221" t="b">
        <v>0</v>
      </c>
      <c r="AF221" t="s">
        <v>69</v>
      </c>
      <c r="AG221" t="s">
        <v>60</v>
      </c>
      <c r="AH221" t="s">
        <v>60</v>
      </c>
      <c r="AI221" t="b">
        <v>1</v>
      </c>
      <c r="AJ221" t="s">
        <v>60</v>
      </c>
      <c r="AK221" t="s">
        <v>60</v>
      </c>
      <c r="AL221" t="s">
        <v>60</v>
      </c>
      <c r="AM221" t="s">
        <v>60</v>
      </c>
      <c r="AN221" t="s">
        <v>60</v>
      </c>
      <c r="AO221" t="s">
        <v>117</v>
      </c>
      <c r="AP221" t="b">
        <v>0</v>
      </c>
      <c r="AQ221" t="b">
        <v>0</v>
      </c>
      <c r="AR221" t="s">
        <v>71</v>
      </c>
      <c r="AS221" t="b">
        <v>0</v>
      </c>
      <c r="AT221" t="s">
        <v>72</v>
      </c>
      <c r="AU221" t="s">
        <v>60</v>
      </c>
      <c r="AX221" t="s">
        <v>60</v>
      </c>
      <c r="AY221" t="s">
        <v>60</v>
      </c>
      <c r="BA221" t="b">
        <v>0</v>
      </c>
      <c r="BB221" t="s">
        <v>60</v>
      </c>
      <c r="BD221" t="s">
        <v>60</v>
      </c>
    </row>
    <row r="222" spans="1:56" x14ac:dyDescent="0.25">
      <c r="A222" t="s">
        <v>341</v>
      </c>
      <c r="B222" t="s">
        <v>350</v>
      </c>
      <c r="C222">
        <v>2104320</v>
      </c>
      <c r="D222" t="s">
        <v>58</v>
      </c>
      <c r="E222" t="s">
        <v>58</v>
      </c>
      <c r="F222" t="s">
        <v>75</v>
      </c>
      <c r="G222" t="s">
        <v>82</v>
      </c>
      <c r="H222" t="str">
        <f>"01609"</f>
        <v>01609</v>
      </c>
      <c r="I222" t="s">
        <v>60</v>
      </c>
      <c r="J222" t="s">
        <v>77</v>
      </c>
      <c r="K222" t="s">
        <v>62</v>
      </c>
      <c r="L222">
        <v>30</v>
      </c>
      <c r="N222" t="str">
        <f t="shared" si="12"/>
        <v>0</v>
      </c>
      <c r="O222">
        <v>30</v>
      </c>
      <c r="P222" t="s">
        <v>63</v>
      </c>
      <c r="Q222" t="s">
        <v>79</v>
      </c>
      <c r="R222" t="s">
        <v>79</v>
      </c>
      <c r="S222" t="s">
        <v>65</v>
      </c>
      <c r="T222" t="s">
        <v>66</v>
      </c>
      <c r="U222" t="s">
        <v>67</v>
      </c>
      <c r="V222" t="s">
        <v>67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68</v>
      </c>
      <c r="AD222" t="b">
        <v>0</v>
      </c>
      <c r="AE222" t="b">
        <v>0</v>
      </c>
      <c r="AF222" t="s">
        <v>69</v>
      </c>
      <c r="AG222" t="s">
        <v>60</v>
      </c>
      <c r="AH222" t="s">
        <v>60</v>
      </c>
      <c r="AI222" t="b">
        <v>1</v>
      </c>
      <c r="AJ222" t="s">
        <v>60</v>
      </c>
      <c r="AK222" t="s">
        <v>60</v>
      </c>
      <c r="AL222" t="s">
        <v>60</v>
      </c>
      <c r="AM222" t="s">
        <v>60</v>
      </c>
      <c r="AN222" t="s">
        <v>60</v>
      </c>
      <c r="AO222" t="s">
        <v>117</v>
      </c>
      <c r="AP222" t="b">
        <v>0</v>
      </c>
      <c r="AQ222" t="b">
        <v>0</v>
      </c>
      <c r="AR222" t="s">
        <v>71</v>
      </c>
      <c r="AS222" t="b">
        <v>0</v>
      </c>
      <c r="AT222" t="s">
        <v>72</v>
      </c>
      <c r="AU222" t="s">
        <v>60</v>
      </c>
      <c r="AX222" t="s">
        <v>60</v>
      </c>
      <c r="AY222" t="s">
        <v>60</v>
      </c>
      <c r="BA222" t="b">
        <v>0</v>
      </c>
      <c r="BB222" t="s">
        <v>60</v>
      </c>
      <c r="BD222" t="s">
        <v>60</v>
      </c>
    </row>
    <row r="223" spans="1:56" x14ac:dyDescent="0.25">
      <c r="A223" t="s">
        <v>341</v>
      </c>
      <c r="B223" t="s">
        <v>350</v>
      </c>
      <c r="C223">
        <v>2104320</v>
      </c>
      <c r="D223" t="s">
        <v>98</v>
      </c>
      <c r="E223" t="s">
        <v>98</v>
      </c>
      <c r="F223" t="s">
        <v>75</v>
      </c>
      <c r="G223" t="s">
        <v>86</v>
      </c>
      <c r="H223" t="str">
        <f>"01609"</f>
        <v>01609</v>
      </c>
      <c r="I223" t="s">
        <v>60</v>
      </c>
      <c r="J223" t="s">
        <v>77</v>
      </c>
      <c r="K223" t="s">
        <v>62</v>
      </c>
      <c r="L223">
        <v>30</v>
      </c>
      <c r="N223" t="str">
        <f t="shared" si="12"/>
        <v>0</v>
      </c>
      <c r="O223">
        <v>30</v>
      </c>
      <c r="P223" t="s">
        <v>78</v>
      </c>
      <c r="Q223" t="s">
        <v>79</v>
      </c>
      <c r="R223" t="s">
        <v>79</v>
      </c>
      <c r="S223" t="s">
        <v>65</v>
      </c>
      <c r="T223" t="s">
        <v>66</v>
      </c>
      <c r="U223" t="s">
        <v>67</v>
      </c>
      <c r="V223" t="s">
        <v>67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68</v>
      </c>
      <c r="AD223" t="b">
        <v>0</v>
      </c>
      <c r="AE223" t="b">
        <v>0</v>
      </c>
      <c r="AF223" t="s">
        <v>69</v>
      </c>
      <c r="AG223" t="s">
        <v>60</v>
      </c>
      <c r="AH223" t="s">
        <v>60</v>
      </c>
      <c r="AI223" t="b">
        <v>1</v>
      </c>
      <c r="AJ223" t="s">
        <v>60</v>
      </c>
      <c r="AK223" t="s">
        <v>60</v>
      </c>
      <c r="AL223" t="s">
        <v>60</v>
      </c>
      <c r="AM223" t="s">
        <v>60</v>
      </c>
      <c r="AN223" t="s">
        <v>60</v>
      </c>
      <c r="AO223" t="s">
        <v>117</v>
      </c>
      <c r="AP223" t="b">
        <v>0</v>
      </c>
      <c r="AQ223" t="b">
        <v>0</v>
      </c>
      <c r="AR223" t="s">
        <v>71</v>
      </c>
      <c r="AS223" t="b">
        <v>0</v>
      </c>
      <c r="AT223" t="s">
        <v>72</v>
      </c>
      <c r="AU223" t="s">
        <v>60</v>
      </c>
      <c r="AX223" t="s">
        <v>60</v>
      </c>
      <c r="AY223" t="s">
        <v>60</v>
      </c>
      <c r="BA223" t="b">
        <v>0</v>
      </c>
      <c r="BB223" t="s">
        <v>60</v>
      </c>
      <c r="BD223" t="s">
        <v>60</v>
      </c>
    </row>
    <row r="224" spans="1:56" x14ac:dyDescent="0.25">
      <c r="A224" t="s">
        <v>341</v>
      </c>
      <c r="B224" t="s">
        <v>351</v>
      </c>
      <c r="C224">
        <v>2109430</v>
      </c>
      <c r="D224" t="s">
        <v>73</v>
      </c>
      <c r="E224" t="s">
        <v>73</v>
      </c>
      <c r="F224" t="s">
        <v>100</v>
      </c>
      <c r="G224">
        <v>1001</v>
      </c>
      <c r="H224" t="str">
        <f>"01260"</f>
        <v>01260</v>
      </c>
      <c r="I224" t="s">
        <v>60</v>
      </c>
      <c r="J224" t="s">
        <v>101</v>
      </c>
      <c r="K224" t="s">
        <v>62</v>
      </c>
      <c r="L224">
        <v>30</v>
      </c>
      <c r="N224" t="str">
        <f t="shared" si="12"/>
        <v>0</v>
      </c>
      <c r="O224">
        <v>30</v>
      </c>
      <c r="P224" t="s">
        <v>78</v>
      </c>
      <c r="Q224" t="s">
        <v>79</v>
      </c>
      <c r="R224" t="s">
        <v>79</v>
      </c>
      <c r="S224" t="s">
        <v>65</v>
      </c>
      <c r="T224" t="s">
        <v>66</v>
      </c>
      <c r="U224" t="s">
        <v>67</v>
      </c>
      <c r="V224" t="s">
        <v>67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68</v>
      </c>
      <c r="AD224" t="b">
        <v>0</v>
      </c>
      <c r="AE224" t="b">
        <v>0</v>
      </c>
      <c r="AF224" t="s">
        <v>69</v>
      </c>
      <c r="AG224" t="s">
        <v>60</v>
      </c>
      <c r="AH224" t="s">
        <v>60</v>
      </c>
      <c r="AI224" t="b">
        <v>1</v>
      </c>
      <c r="AJ224" t="s">
        <v>60</v>
      </c>
      <c r="AK224" t="s">
        <v>60</v>
      </c>
      <c r="AL224" t="s">
        <v>60</v>
      </c>
      <c r="AM224" t="s">
        <v>60</v>
      </c>
      <c r="AN224" t="s">
        <v>60</v>
      </c>
      <c r="AO224" t="s">
        <v>70</v>
      </c>
      <c r="AP224" t="b">
        <v>0</v>
      </c>
      <c r="AQ224" t="b">
        <v>0</v>
      </c>
      <c r="AR224" t="s">
        <v>71</v>
      </c>
      <c r="AS224" t="b">
        <v>0</v>
      </c>
      <c r="AT224" t="s">
        <v>72</v>
      </c>
      <c r="AU224" t="s">
        <v>60</v>
      </c>
      <c r="AX224" t="s">
        <v>60</v>
      </c>
      <c r="AY224" t="s">
        <v>60</v>
      </c>
      <c r="BA224" t="b">
        <v>0</v>
      </c>
      <c r="BB224" t="s">
        <v>60</v>
      </c>
      <c r="BD224" t="s">
        <v>60</v>
      </c>
    </row>
    <row r="225" spans="1:56" x14ac:dyDescent="0.25">
      <c r="A225" t="s">
        <v>341</v>
      </c>
      <c r="B225" t="s">
        <v>351</v>
      </c>
      <c r="C225">
        <v>2109430</v>
      </c>
      <c r="D225" t="s">
        <v>105</v>
      </c>
      <c r="E225" t="s">
        <v>105</v>
      </c>
      <c r="F225" t="s">
        <v>100</v>
      </c>
      <c r="G225">
        <v>1002</v>
      </c>
      <c r="H225" t="str">
        <f>"01260"</f>
        <v>01260</v>
      </c>
      <c r="I225" t="s">
        <v>60</v>
      </c>
      <c r="J225" t="s">
        <v>101</v>
      </c>
      <c r="K225" t="s">
        <v>62</v>
      </c>
      <c r="L225">
        <v>31</v>
      </c>
      <c r="N225" t="str">
        <f t="shared" si="12"/>
        <v>0</v>
      </c>
      <c r="O225">
        <v>31</v>
      </c>
      <c r="P225" t="s">
        <v>63</v>
      </c>
      <c r="Q225" t="s">
        <v>79</v>
      </c>
      <c r="R225" t="s">
        <v>79</v>
      </c>
      <c r="S225" t="s">
        <v>65</v>
      </c>
      <c r="T225" t="s">
        <v>66</v>
      </c>
      <c r="U225" t="s">
        <v>67</v>
      </c>
      <c r="V225" t="s">
        <v>67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68</v>
      </c>
      <c r="AD225" t="b">
        <v>0</v>
      </c>
      <c r="AE225" t="b">
        <v>0</v>
      </c>
      <c r="AF225" t="s">
        <v>69</v>
      </c>
      <c r="AG225" t="s">
        <v>60</v>
      </c>
      <c r="AH225" t="s">
        <v>60</v>
      </c>
      <c r="AI225" t="b">
        <v>1</v>
      </c>
      <c r="AJ225" t="s">
        <v>60</v>
      </c>
      <c r="AK225" t="s">
        <v>60</v>
      </c>
      <c r="AL225" t="s">
        <v>60</v>
      </c>
      <c r="AM225" t="s">
        <v>60</v>
      </c>
      <c r="AN225" t="s">
        <v>60</v>
      </c>
      <c r="AO225" t="s">
        <v>70</v>
      </c>
      <c r="AP225" t="b">
        <v>0</v>
      </c>
      <c r="AQ225" t="b">
        <v>0</v>
      </c>
      <c r="AR225" t="s">
        <v>71</v>
      </c>
      <c r="AS225" t="b">
        <v>0</v>
      </c>
      <c r="AT225" t="s">
        <v>72</v>
      </c>
      <c r="AU225" t="s">
        <v>60</v>
      </c>
      <c r="AX225" t="s">
        <v>60</v>
      </c>
      <c r="AY225" t="s">
        <v>60</v>
      </c>
      <c r="BA225" t="b">
        <v>0</v>
      </c>
      <c r="BB225" t="s">
        <v>60</v>
      </c>
      <c r="BD225" t="s">
        <v>60</v>
      </c>
    </row>
    <row r="226" spans="1:56" x14ac:dyDescent="0.25">
      <c r="A226" t="s">
        <v>341</v>
      </c>
      <c r="B226" t="s">
        <v>352</v>
      </c>
      <c r="C226">
        <v>2106350</v>
      </c>
      <c r="D226" t="s">
        <v>81</v>
      </c>
      <c r="E226" t="s">
        <v>81</v>
      </c>
      <c r="F226" t="s">
        <v>343</v>
      </c>
      <c r="G226" t="str">
        <f>"0003"</f>
        <v>0003</v>
      </c>
      <c r="H226" t="str">
        <f>"01153"</f>
        <v>01153</v>
      </c>
      <c r="I226" t="s">
        <v>60</v>
      </c>
      <c r="J226" t="s">
        <v>344</v>
      </c>
      <c r="K226" t="s">
        <v>62</v>
      </c>
      <c r="L226">
        <v>30</v>
      </c>
      <c r="N226" t="str">
        <f t="shared" si="12"/>
        <v>0</v>
      </c>
      <c r="O226">
        <v>30</v>
      </c>
      <c r="P226" t="s">
        <v>78</v>
      </c>
      <c r="Q226" t="s">
        <v>79</v>
      </c>
      <c r="R226" t="s">
        <v>79</v>
      </c>
      <c r="S226" t="s">
        <v>65</v>
      </c>
      <c r="T226" t="s">
        <v>66</v>
      </c>
      <c r="U226" t="s">
        <v>67</v>
      </c>
      <c r="V226" t="s">
        <v>67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68</v>
      </c>
      <c r="AD226" t="b">
        <v>0</v>
      </c>
      <c r="AE226" t="b">
        <v>0</v>
      </c>
      <c r="AF226" t="s">
        <v>69</v>
      </c>
      <c r="AG226" t="s">
        <v>60</v>
      </c>
      <c r="AH226" t="s">
        <v>60</v>
      </c>
      <c r="AI226" t="b">
        <v>1</v>
      </c>
      <c r="AJ226" t="s">
        <v>60</v>
      </c>
      <c r="AK226" t="s">
        <v>60</v>
      </c>
      <c r="AL226" t="s">
        <v>60</v>
      </c>
      <c r="AM226" t="s">
        <v>60</v>
      </c>
      <c r="AN226" t="s">
        <v>97</v>
      </c>
      <c r="AO226" t="s">
        <v>70</v>
      </c>
      <c r="AP226" t="b">
        <v>0</v>
      </c>
      <c r="AQ226" t="b">
        <v>0</v>
      </c>
      <c r="AR226" t="s">
        <v>71</v>
      </c>
      <c r="AS226" t="b">
        <v>0</v>
      </c>
      <c r="AT226" t="s">
        <v>60</v>
      </c>
      <c r="AU226" t="s">
        <v>60</v>
      </c>
      <c r="AX226" t="s">
        <v>60</v>
      </c>
      <c r="AY226" t="s">
        <v>60</v>
      </c>
      <c r="BA226" t="b">
        <v>0</v>
      </c>
      <c r="BB226" t="s">
        <v>60</v>
      </c>
      <c r="BD226" t="s">
        <v>60</v>
      </c>
    </row>
    <row r="227" spans="1:56" x14ac:dyDescent="0.25">
      <c r="A227" t="s">
        <v>341</v>
      </c>
      <c r="B227" t="s">
        <v>352</v>
      </c>
      <c r="C227">
        <v>2106350</v>
      </c>
      <c r="D227" t="s">
        <v>81</v>
      </c>
      <c r="E227" t="s">
        <v>81</v>
      </c>
      <c r="F227" t="s">
        <v>343</v>
      </c>
      <c r="G227" t="str">
        <f>"0004"</f>
        <v>0004</v>
      </c>
      <c r="H227" t="str">
        <f>"01153"</f>
        <v>01153</v>
      </c>
      <c r="I227" t="s">
        <v>60</v>
      </c>
      <c r="J227" t="s">
        <v>344</v>
      </c>
      <c r="K227" t="s">
        <v>62</v>
      </c>
      <c r="L227">
        <v>30</v>
      </c>
      <c r="N227" t="str">
        <f t="shared" si="12"/>
        <v>0</v>
      </c>
      <c r="O227">
        <v>30</v>
      </c>
      <c r="P227" t="s">
        <v>63</v>
      </c>
      <c r="Q227" t="s">
        <v>79</v>
      </c>
      <c r="R227" t="s">
        <v>79</v>
      </c>
      <c r="S227" t="s">
        <v>65</v>
      </c>
      <c r="T227" t="s">
        <v>66</v>
      </c>
      <c r="U227" t="s">
        <v>67</v>
      </c>
      <c r="V227" t="s">
        <v>67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68</v>
      </c>
      <c r="AD227" t="b">
        <v>0</v>
      </c>
      <c r="AE227" t="b">
        <v>0</v>
      </c>
      <c r="AF227" t="s">
        <v>69</v>
      </c>
      <c r="AG227" t="s">
        <v>60</v>
      </c>
      <c r="AH227" t="s">
        <v>60</v>
      </c>
      <c r="AI227" t="b">
        <v>1</v>
      </c>
      <c r="AJ227" t="s">
        <v>60</v>
      </c>
      <c r="AK227" t="s">
        <v>60</v>
      </c>
      <c r="AL227" t="s">
        <v>60</v>
      </c>
      <c r="AM227" t="s">
        <v>60</v>
      </c>
      <c r="AN227" t="s">
        <v>97</v>
      </c>
      <c r="AO227" t="s">
        <v>70</v>
      </c>
      <c r="AP227" t="b">
        <v>0</v>
      </c>
      <c r="AQ227" t="b">
        <v>0</v>
      </c>
      <c r="AR227" t="s">
        <v>71</v>
      </c>
      <c r="AS227" t="b">
        <v>0</v>
      </c>
      <c r="AT227" t="s">
        <v>60</v>
      </c>
      <c r="AU227" t="s">
        <v>60</v>
      </c>
      <c r="AX227" t="s">
        <v>60</v>
      </c>
      <c r="AY227" t="s">
        <v>60</v>
      </c>
      <c r="BA227" t="b">
        <v>0</v>
      </c>
      <c r="BB227" t="s">
        <v>60</v>
      </c>
      <c r="BD227" t="s">
        <v>60</v>
      </c>
    </row>
    <row r="228" spans="1:56" x14ac:dyDescent="0.25">
      <c r="A228" t="s">
        <v>341</v>
      </c>
      <c r="B228" t="s">
        <v>353</v>
      </c>
      <c r="C228">
        <v>2107300</v>
      </c>
      <c r="D228" t="s">
        <v>102</v>
      </c>
      <c r="E228" t="s">
        <v>102</v>
      </c>
      <c r="F228" t="s">
        <v>354</v>
      </c>
      <c r="G228">
        <v>1009</v>
      </c>
      <c r="H228" t="str">
        <f>"01158"</f>
        <v>01158</v>
      </c>
      <c r="I228" t="s">
        <v>60</v>
      </c>
      <c r="J228" t="s">
        <v>355</v>
      </c>
      <c r="K228" t="s">
        <v>62</v>
      </c>
      <c r="L228">
        <v>30</v>
      </c>
      <c r="N228" t="str">
        <f t="shared" si="12"/>
        <v>0</v>
      </c>
      <c r="O228">
        <v>30</v>
      </c>
      <c r="P228" t="s">
        <v>78</v>
      </c>
      <c r="Q228" t="s">
        <v>79</v>
      </c>
      <c r="R228" t="s">
        <v>79</v>
      </c>
      <c r="S228" t="s">
        <v>65</v>
      </c>
      <c r="T228" t="s">
        <v>66</v>
      </c>
      <c r="U228" t="s">
        <v>67</v>
      </c>
      <c r="V228" t="s">
        <v>67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68</v>
      </c>
      <c r="AD228" t="b">
        <v>0</v>
      </c>
      <c r="AE228" t="b">
        <v>0</v>
      </c>
      <c r="AF228" t="s">
        <v>69</v>
      </c>
      <c r="AG228" t="s">
        <v>60</v>
      </c>
      <c r="AH228" t="s">
        <v>60</v>
      </c>
      <c r="AI228" t="b">
        <v>1</v>
      </c>
      <c r="AJ228" t="s">
        <v>60</v>
      </c>
      <c r="AK228" t="s">
        <v>60</v>
      </c>
      <c r="AL228" t="s">
        <v>60</v>
      </c>
      <c r="AM228" t="s">
        <v>60</v>
      </c>
      <c r="AN228" t="s">
        <v>60</v>
      </c>
      <c r="AO228" t="s">
        <v>117</v>
      </c>
      <c r="AP228" t="b">
        <v>0</v>
      </c>
      <c r="AQ228" t="b">
        <v>0</v>
      </c>
      <c r="AR228" t="s">
        <v>71</v>
      </c>
      <c r="AS228" t="b">
        <v>0</v>
      </c>
      <c r="AT228" t="s">
        <v>60</v>
      </c>
      <c r="AU228" t="s">
        <v>60</v>
      </c>
      <c r="AX228" t="s">
        <v>60</v>
      </c>
      <c r="AY228" t="s">
        <v>60</v>
      </c>
      <c r="BA228" t="b">
        <v>0</v>
      </c>
      <c r="BB228" t="s">
        <v>60</v>
      </c>
      <c r="BD228" t="s">
        <v>60</v>
      </c>
    </row>
    <row r="229" spans="1:56" x14ac:dyDescent="0.25">
      <c r="A229" t="s">
        <v>341</v>
      </c>
      <c r="B229" t="s">
        <v>356</v>
      </c>
      <c r="C229">
        <v>2107310</v>
      </c>
      <c r="D229" t="s">
        <v>102</v>
      </c>
      <c r="E229" t="s">
        <v>102</v>
      </c>
      <c r="F229" t="s">
        <v>354</v>
      </c>
      <c r="G229">
        <v>1001</v>
      </c>
      <c r="H229" t="str">
        <f>"01158"</f>
        <v>01158</v>
      </c>
      <c r="I229" t="s">
        <v>60</v>
      </c>
      <c r="J229" t="s">
        <v>355</v>
      </c>
      <c r="K229" t="s">
        <v>62</v>
      </c>
      <c r="L229">
        <v>30</v>
      </c>
      <c r="N229" t="str">
        <f t="shared" si="12"/>
        <v>0</v>
      </c>
      <c r="O229">
        <v>30</v>
      </c>
      <c r="P229" t="s">
        <v>63</v>
      </c>
      <c r="Q229" t="s">
        <v>79</v>
      </c>
      <c r="R229" t="s">
        <v>79</v>
      </c>
      <c r="S229" t="s">
        <v>65</v>
      </c>
      <c r="T229" t="s">
        <v>66</v>
      </c>
      <c r="U229" t="s">
        <v>67</v>
      </c>
      <c r="V229" t="s">
        <v>67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68</v>
      </c>
      <c r="AD229" t="b">
        <v>0</v>
      </c>
      <c r="AE229" t="b">
        <v>0</v>
      </c>
      <c r="AF229" t="s">
        <v>69</v>
      </c>
      <c r="AG229" t="s">
        <v>60</v>
      </c>
      <c r="AH229" t="s">
        <v>60</v>
      </c>
      <c r="AI229" t="b">
        <v>1</v>
      </c>
      <c r="AJ229" t="s">
        <v>60</v>
      </c>
      <c r="AK229" t="s">
        <v>60</v>
      </c>
      <c r="AL229" t="s">
        <v>60</v>
      </c>
      <c r="AM229" t="s">
        <v>60</v>
      </c>
      <c r="AN229" t="s">
        <v>60</v>
      </c>
      <c r="AO229" t="s">
        <v>117</v>
      </c>
      <c r="AP229" t="b">
        <v>0</v>
      </c>
      <c r="AQ229" t="b">
        <v>0</v>
      </c>
      <c r="AR229" t="s">
        <v>71</v>
      </c>
      <c r="AS229" t="b">
        <v>0</v>
      </c>
      <c r="AT229" t="s">
        <v>60</v>
      </c>
      <c r="AU229" t="s">
        <v>60</v>
      </c>
      <c r="AX229" t="s">
        <v>60</v>
      </c>
      <c r="AY229" t="s">
        <v>60</v>
      </c>
      <c r="BA229" t="b">
        <v>0</v>
      </c>
      <c r="BB229" t="s">
        <v>60</v>
      </c>
      <c r="BD229" t="s">
        <v>60</v>
      </c>
    </row>
    <row r="230" spans="1:56" x14ac:dyDescent="0.25">
      <c r="A230" t="s">
        <v>341</v>
      </c>
      <c r="B230" t="s">
        <v>356</v>
      </c>
      <c r="C230">
        <v>2107310</v>
      </c>
      <c r="D230" t="s">
        <v>58</v>
      </c>
      <c r="E230" t="s">
        <v>58</v>
      </c>
      <c r="F230" t="s">
        <v>354</v>
      </c>
      <c r="G230">
        <v>1002</v>
      </c>
      <c r="H230" t="str">
        <f>"01158"</f>
        <v>01158</v>
      </c>
      <c r="I230" t="s">
        <v>60</v>
      </c>
      <c r="J230" t="s">
        <v>355</v>
      </c>
      <c r="K230" t="s">
        <v>62</v>
      </c>
      <c r="L230">
        <v>30</v>
      </c>
      <c r="N230" t="str">
        <f t="shared" si="12"/>
        <v>0</v>
      </c>
      <c r="O230">
        <v>30</v>
      </c>
      <c r="P230" t="s">
        <v>63</v>
      </c>
      <c r="Q230" t="s">
        <v>79</v>
      </c>
      <c r="R230" t="s">
        <v>79</v>
      </c>
      <c r="S230" t="s">
        <v>65</v>
      </c>
      <c r="T230" t="s">
        <v>66</v>
      </c>
      <c r="U230" t="s">
        <v>67</v>
      </c>
      <c r="V230" t="s">
        <v>67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68</v>
      </c>
      <c r="AD230" t="b">
        <v>0</v>
      </c>
      <c r="AE230" t="b">
        <v>0</v>
      </c>
      <c r="AF230" t="s">
        <v>69</v>
      </c>
      <c r="AG230" t="s">
        <v>60</v>
      </c>
      <c r="AH230" t="s">
        <v>60</v>
      </c>
      <c r="AI230" t="b">
        <v>1</v>
      </c>
      <c r="AJ230" t="s">
        <v>60</v>
      </c>
      <c r="AK230" t="s">
        <v>60</v>
      </c>
      <c r="AL230" t="s">
        <v>60</v>
      </c>
      <c r="AM230" t="s">
        <v>60</v>
      </c>
      <c r="AN230" t="s">
        <v>60</v>
      </c>
      <c r="AO230" t="s">
        <v>117</v>
      </c>
      <c r="AP230" t="b">
        <v>0</v>
      </c>
      <c r="AQ230" t="b">
        <v>0</v>
      </c>
      <c r="AR230" t="s">
        <v>71</v>
      </c>
      <c r="AS230" t="b">
        <v>0</v>
      </c>
      <c r="AT230" t="s">
        <v>60</v>
      </c>
      <c r="AU230" t="s">
        <v>60</v>
      </c>
      <c r="AX230" t="s">
        <v>60</v>
      </c>
      <c r="AY230" t="s">
        <v>60</v>
      </c>
      <c r="BA230" t="b">
        <v>0</v>
      </c>
      <c r="BB230" t="s">
        <v>60</v>
      </c>
      <c r="BD230" t="s">
        <v>60</v>
      </c>
    </row>
    <row r="231" spans="1:56" x14ac:dyDescent="0.25">
      <c r="A231" t="s">
        <v>341</v>
      </c>
      <c r="B231" t="s">
        <v>356</v>
      </c>
      <c r="C231">
        <v>2107310</v>
      </c>
      <c r="D231" t="s">
        <v>98</v>
      </c>
      <c r="E231" t="s">
        <v>98</v>
      </c>
      <c r="F231" t="s">
        <v>354</v>
      </c>
      <c r="G231">
        <v>1003</v>
      </c>
      <c r="H231" t="str">
        <f>"01158"</f>
        <v>01158</v>
      </c>
      <c r="I231" t="s">
        <v>60</v>
      </c>
      <c r="J231" t="s">
        <v>355</v>
      </c>
      <c r="K231" t="s">
        <v>62</v>
      </c>
      <c r="L231">
        <v>30</v>
      </c>
      <c r="N231" t="str">
        <f t="shared" si="12"/>
        <v>0</v>
      </c>
      <c r="O231">
        <v>30</v>
      </c>
      <c r="P231" t="s">
        <v>63</v>
      </c>
      <c r="Q231" t="s">
        <v>79</v>
      </c>
      <c r="R231" t="s">
        <v>79</v>
      </c>
      <c r="S231" t="s">
        <v>65</v>
      </c>
      <c r="T231" t="s">
        <v>66</v>
      </c>
      <c r="U231" t="s">
        <v>67</v>
      </c>
      <c r="V231" t="s">
        <v>67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68</v>
      </c>
      <c r="AD231" t="b">
        <v>0</v>
      </c>
      <c r="AE231" t="b">
        <v>0</v>
      </c>
      <c r="AF231" t="s">
        <v>69</v>
      </c>
      <c r="AG231" t="s">
        <v>60</v>
      </c>
      <c r="AH231" t="s">
        <v>60</v>
      </c>
      <c r="AI231" t="b">
        <v>1</v>
      </c>
      <c r="AJ231" t="s">
        <v>60</v>
      </c>
      <c r="AK231" t="s">
        <v>60</v>
      </c>
      <c r="AL231" t="s">
        <v>60</v>
      </c>
      <c r="AM231" t="s">
        <v>60</v>
      </c>
      <c r="AN231" t="s">
        <v>60</v>
      </c>
      <c r="AO231" t="s">
        <v>117</v>
      </c>
      <c r="AP231" t="b">
        <v>0</v>
      </c>
      <c r="AQ231" t="b">
        <v>0</v>
      </c>
      <c r="AR231" t="s">
        <v>71</v>
      </c>
      <c r="AS231" t="b">
        <v>0</v>
      </c>
      <c r="AT231" t="s">
        <v>60</v>
      </c>
      <c r="AU231" t="s">
        <v>60</v>
      </c>
      <c r="AX231" t="s">
        <v>60</v>
      </c>
      <c r="AY231" t="s">
        <v>60</v>
      </c>
      <c r="BA231" t="b">
        <v>0</v>
      </c>
      <c r="BB231" t="s">
        <v>60</v>
      </c>
      <c r="BD231" t="s">
        <v>60</v>
      </c>
    </row>
    <row r="232" spans="1:56" x14ac:dyDescent="0.25">
      <c r="A232" t="s">
        <v>341</v>
      </c>
      <c r="B232" t="s">
        <v>357</v>
      </c>
      <c r="C232">
        <v>2104340</v>
      </c>
      <c r="D232" t="s">
        <v>81</v>
      </c>
      <c r="E232" t="s">
        <v>81</v>
      </c>
      <c r="F232" t="s">
        <v>358</v>
      </c>
      <c r="G232">
        <v>1001</v>
      </c>
      <c r="H232" t="str">
        <f>"01152"</f>
        <v>01152</v>
      </c>
      <c r="I232" t="s">
        <v>60</v>
      </c>
      <c r="J232" t="s">
        <v>359</v>
      </c>
      <c r="K232" t="s">
        <v>62</v>
      </c>
      <c r="L232">
        <v>30</v>
      </c>
      <c r="N232" t="str">
        <f t="shared" si="12"/>
        <v>0</v>
      </c>
      <c r="O232">
        <v>30</v>
      </c>
      <c r="P232" t="s">
        <v>78</v>
      </c>
      <c r="Q232" t="s">
        <v>79</v>
      </c>
      <c r="R232" t="s">
        <v>79</v>
      </c>
      <c r="S232" t="s">
        <v>65</v>
      </c>
      <c r="T232" t="s">
        <v>66</v>
      </c>
      <c r="U232" t="s">
        <v>67</v>
      </c>
      <c r="V232" t="s">
        <v>67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68</v>
      </c>
      <c r="AD232" t="b">
        <v>0</v>
      </c>
      <c r="AE232" t="b">
        <v>0</v>
      </c>
      <c r="AF232" t="s">
        <v>69</v>
      </c>
      <c r="AG232" t="s">
        <v>60</v>
      </c>
      <c r="AH232" t="s">
        <v>60</v>
      </c>
      <c r="AI232" t="b">
        <v>1</v>
      </c>
      <c r="AJ232" t="s">
        <v>60</v>
      </c>
      <c r="AK232" t="s">
        <v>60</v>
      </c>
      <c r="AL232" t="s">
        <v>60</v>
      </c>
      <c r="AM232" t="s">
        <v>60</v>
      </c>
      <c r="AN232" t="s">
        <v>116</v>
      </c>
      <c r="AO232" t="s">
        <v>117</v>
      </c>
      <c r="AP232" t="b">
        <v>0</v>
      </c>
      <c r="AQ232" t="b">
        <v>0</v>
      </c>
      <c r="AR232" t="s">
        <v>71</v>
      </c>
      <c r="AS232" t="b">
        <v>0</v>
      </c>
      <c r="AT232" t="s">
        <v>60</v>
      </c>
      <c r="AU232" t="s">
        <v>60</v>
      </c>
      <c r="AX232" t="s">
        <v>60</v>
      </c>
      <c r="AY232" t="s">
        <v>60</v>
      </c>
      <c r="BA232" t="b">
        <v>0</v>
      </c>
      <c r="BB232" t="s">
        <v>60</v>
      </c>
      <c r="BD232" t="s">
        <v>60</v>
      </c>
    </row>
    <row r="233" spans="1:56" x14ac:dyDescent="0.25">
      <c r="A233" t="s">
        <v>341</v>
      </c>
      <c r="B233" t="s">
        <v>357</v>
      </c>
      <c r="C233">
        <v>2104340</v>
      </c>
      <c r="D233" t="s">
        <v>81</v>
      </c>
      <c r="E233" t="s">
        <v>81</v>
      </c>
      <c r="F233" t="s">
        <v>358</v>
      </c>
      <c r="G233">
        <v>1002</v>
      </c>
      <c r="H233" t="str">
        <f>"01152"</f>
        <v>01152</v>
      </c>
      <c r="I233" t="s">
        <v>60</v>
      </c>
      <c r="J233" t="s">
        <v>359</v>
      </c>
      <c r="K233" t="s">
        <v>62</v>
      </c>
      <c r="L233">
        <v>30</v>
      </c>
      <c r="N233" t="str">
        <f t="shared" si="12"/>
        <v>0</v>
      </c>
      <c r="O233">
        <v>30</v>
      </c>
      <c r="P233" t="s">
        <v>63</v>
      </c>
      <c r="Q233" t="s">
        <v>79</v>
      </c>
      <c r="R233" t="s">
        <v>79</v>
      </c>
      <c r="S233" t="s">
        <v>65</v>
      </c>
      <c r="T233" t="s">
        <v>66</v>
      </c>
      <c r="U233" t="s">
        <v>67</v>
      </c>
      <c r="V233" t="s">
        <v>67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68</v>
      </c>
      <c r="AD233" t="b">
        <v>0</v>
      </c>
      <c r="AE233" t="b">
        <v>0</v>
      </c>
      <c r="AF233" t="s">
        <v>69</v>
      </c>
      <c r="AG233" t="s">
        <v>60</v>
      </c>
      <c r="AH233" t="s">
        <v>60</v>
      </c>
      <c r="AI233" t="b">
        <v>1</v>
      </c>
      <c r="AJ233" t="s">
        <v>60</v>
      </c>
      <c r="AK233" t="s">
        <v>60</v>
      </c>
      <c r="AL233" t="s">
        <v>60</v>
      </c>
      <c r="AM233" t="s">
        <v>60</v>
      </c>
      <c r="AN233" t="s">
        <v>60</v>
      </c>
      <c r="AO233" t="s">
        <v>117</v>
      </c>
      <c r="AP233" t="b">
        <v>0</v>
      </c>
      <c r="AQ233" t="b">
        <v>0</v>
      </c>
      <c r="AR233" t="s">
        <v>71</v>
      </c>
      <c r="AS233" t="b">
        <v>0</v>
      </c>
      <c r="AT233" t="s">
        <v>60</v>
      </c>
      <c r="AU233" t="s">
        <v>60</v>
      </c>
      <c r="AX233" t="s">
        <v>60</v>
      </c>
      <c r="AY233" t="s">
        <v>60</v>
      </c>
      <c r="BA233" t="b">
        <v>0</v>
      </c>
      <c r="BB233" t="s">
        <v>60</v>
      </c>
      <c r="BD233" t="s">
        <v>60</v>
      </c>
    </row>
    <row r="234" spans="1:56" x14ac:dyDescent="0.25">
      <c r="A234" t="s">
        <v>360</v>
      </c>
      <c r="B234" t="s">
        <v>361</v>
      </c>
      <c r="C234">
        <v>8601010</v>
      </c>
      <c r="D234" t="s">
        <v>58</v>
      </c>
      <c r="E234" t="s">
        <v>58</v>
      </c>
      <c r="G234">
        <v>1001</v>
      </c>
      <c r="H234" t="str">
        <f t="shared" ref="H234:H240" si="13">"01601"</f>
        <v>01601</v>
      </c>
      <c r="I234" t="s">
        <v>60</v>
      </c>
      <c r="J234" t="s">
        <v>362</v>
      </c>
      <c r="K234" t="s">
        <v>62</v>
      </c>
      <c r="L234">
        <v>25</v>
      </c>
      <c r="N234" t="str">
        <f t="shared" si="12"/>
        <v>0</v>
      </c>
      <c r="O234">
        <v>25</v>
      </c>
      <c r="P234" t="s">
        <v>96</v>
      </c>
      <c r="Q234" t="s">
        <v>64</v>
      </c>
      <c r="R234" t="s">
        <v>79</v>
      </c>
      <c r="S234" t="s">
        <v>65</v>
      </c>
      <c r="T234" t="s">
        <v>66</v>
      </c>
      <c r="U234" t="s">
        <v>67</v>
      </c>
      <c r="V234" t="s">
        <v>67</v>
      </c>
      <c r="X234" t="b">
        <v>1</v>
      </c>
      <c r="Y234" t="b">
        <v>1</v>
      </c>
      <c r="Z234" t="b">
        <v>1</v>
      </c>
      <c r="AA234">
        <v>300</v>
      </c>
      <c r="AB234">
        <v>230</v>
      </c>
      <c r="AC234" t="s">
        <v>68</v>
      </c>
      <c r="AD234" t="b">
        <v>0</v>
      </c>
      <c r="AE234" t="b">
        <v>0</v>
      </c>
      <c r="AF234" t="s">
        <v>69</v>
      </c>
      <c r="AG234" t="s">
        <v>60</v>
      </c>
      <c r="AH234" t="s">
        <v>60</v>
      </c>
      <c r="AI234" t="b">
        <v>1</v>
      </c>
      <c r="AJ234" t="s">
        <v>60</v>
      </c>
      <c r="AK234" t="s">
        <v>60</v>
      </c>
      <c r="AL234" t="s">
        <v>60</v>
      </c>
      <c r="AM234" t="s">
        <v>60</v>
      </c>
      <c r="AN234" t="s">
        <v>60</v>
      </c>
      <c r="AO234" t="s">
        <v>117</v>
      </c>
      <c r="AP234" t="b">
        <v>0</v>
      </c>
      <c r="AQ234" t="b">
        <v>0</v>
      </c>
      <c r="AR234" t="s">
        <v>71</v>
      </c>
      <c r="AS234" t="b">
        <v>0</v>
      </c>
      <c r="AT234" t="s">
        <v>60</v>
      </c>
      <c r="AU234" t="s">
        <v>60</v>
      </c>
      <c r="AX234" t="s">
        <v>60</v>
      </c>
      <c r="AY234" t="s">
        <v>60</v>
      </c>
      <c r="BA234" t="b">
        <v>0</v>
      </c>
      <c r="BB234" t="s">
        <v>60</v>
      </c>
      <c r="BC234">
        <v>8601000</v>
      </c>
      <c r="BD234" t="s">
        <v>60</v>
      </c>
    </row>
    <row r="235" spans="1:56" x14ac:dyDescent="0.25">
      <c r="A235" t="s">
        <v>360</v>
      </c>
      <c r="B235" t="s">
        <v>361</v>
      </c>
      <c r="C235">
        <v>8601010</v>
      </c>
      <c r="D235" t="s">
        <v>73</v>
      </c>
      <c r="E235" t="s">
        <v>73</v>
      </c>
      <c r="G235">
        <v>1002</v>
      </c>
      <c r="H235" t="str">
        <f t="shared" si="13"/>
        <v>01601</v>
      </c>
      <c r="I235" t="s">
        <v>60</v>
      </c>
      <c r="J235" t="s">
        <v>362</v>
      </c>
      <c r="K235" t="s">
        <v>62</v>
      </c>
      <c r="L235">
        <v>26</v>
      </c>
      <c r="N235" t="str">
        <f t="shared" si="12"/>
        <v>0</v>
      </c>
      <c r="O235">
        <v>26</v>
      </c>
      <c r="P235" t="s">
        <v>96</v>
      </c>
      <c r="Q235" t="s">
        <v>64</v>
      </c>
      <c r="R235" t="s">
        <v>79</v>
      </c>
      <c r="S235" t="s">
        <v>65</v>
      </c>
      <c r="T235" t="s">
        <v>66</v>
      </c>
      <c r="U235" t="s">
        <v>67</v>
      </c>
      <c r="V235" t="s">
        <v>67</v>
      </c>
      <c r="X235" t="b">
        <v>1</v>
      </c>
      <c r="Y235" t="b">
        <v>1</v>
      </c>
      <c r="Z235" t="b">
        <v>1</v>
      </c>
      <c r="AA235">
        <v>300</v>
      </c>
      <c r="AB235">
        <v>230</v>
      </c>
      <c r="AC235" t="s">
        <v>68</v>
      </c>
      <c r="AD235" t="b">
        <v>0</v>
      </c>
      <c r="AE235" t="b">
        <v>0</v>
      </c>
      <c r="AF235" t="s">
        <v>69</v>
      </c>
      <c r="AG235" t="s">
        <v>60</v>
      </c>
      <c r="AH235" t="s">
        <v>60</v>
      </c>
      <c r="AI235" t="b">
        <v>1</v>
      </c>
      <c r="AJ235" t="s">
        <v>60</v>
      </c>
      <c r="AK235" t="s">
        <v>60</v>
      </c>
      <c r="AL235" t="s">
        <v>60</v>
      </c>
      <c r="AM235" t="s">
        <v>60</v>
      </c>
      <c r="AN235" t="s">
        <v>60</v>
      </c>
      <c r="AO235" t="s">
        <v>117</v>
      </c>
      <c r="AP235" t="b">
        <v>0</v>
      </c>
      <c r="AQ235" t="b">
        <v>0</v>
      </c>
      <c r="AR235" t="s">
        <v>71</v>
      </c>
      <c r="AS235" t="b">
        <v>0</v>
      </c>
      <c r="AT235" t="s">
        <v>60</v>
      </c>
      <c r="AU235" t="s">
        <v>60</v>
      </c>
      <c r="AX235" t="s">
        <v>60</v>
      </c>
      <c r="AY235" t="s">
        <v>60</v>
      </c>
      <c r="BA235" t="b">
        <v>0</v>
      </c>
      <c r="BB235" t="s">
        <v>60</v>
      </c>
      <c r="BC235">
        <v>8601000</v>
      </c>
      <c r="BD235" t="s">
        <v>60</v>
      </c>
    </row>
    <row r="236" spans="1:56" x14ac:dyDescent="0.25">
      <c r="A236" t="s">
        <v>360</v>
      </c>
      <c r="B236" t="s">
        <v>361</v>
      </c>
      <c r="C236">
        <v>8601010</v>
      </c>
      <c r="D236" t="s">
        <v>85</v>
      </c>
      <c r="E236" t="s">
        <v>85</v>
      </c>
      <c r="G236">
        <v>1003</v>
      </c>
      <c r="H236" t="str">
        <f t="shared" si="13"/>
        <v>01601</v>
      </c>
      <c r="I236" t="s">
        <v>60</v>
      </c>
      <c r="J236" t="s">
        <v>362</v>
      </c>
      <c r="K236" t="s">
        <v>62</v>
      </c>
      <c r="L236">
        <v>22</v>
      </c>
      <c r="N236" t="str">
        <f t="shared" si="12"/>
        <v>0</v>
      </c>
      <c r="O236">
        <v>22</v>
      </c>
      <c r="P236" t="s">
        <v>96</v>
      </c>
      <c r="Q236" t="s">
        <v>64</v>
      </c>
      <c r="R236" t="s">
        <v>79</v>
      </c>
      <c r="S236" t="s">
        <v>65</v>
      </c>
      <c r="T236" t="s">
        <v>66</v>
      </c>
      <c r="U236" t="s">
        <v>67</v>
      </c>
      <c r="V236" t="s">
        <v>67</v>
      </c>
      <c r="X236" t="b">
        <v>1</v>
      </c>
      <c r="Y236" t="b">
        <v>1</v>
      </c>
      <c r="Z236" t="b">
        <v>1</v>
      </c>
      <c r="AA236">
        <v>300</v>
      </c>
      <c r="AB236">
        <v>230</v>
      </c>
      <c r="AC236" t="s">
        <v>68</v>
      </c>
      <c r="AD236" t="b">
        <v>0</v>
      </c>
      <c r="AE236" t="b">
        <v>0</v>
      </c>
      <c r="AF236" t="s">
        <v>69</v>
      </c>
      <c r="AG236" t="s">
        <v>60</v>
      </c>
      <c r="AH236" t="s">
        <v>60</v>
      </c>
      <c r="AI236" t="b">
        <v>1</v>
      </c>
      <c r="AJ236" t="s">
        <v>60</v>
      </c>
      <c r="AK236" t="s">
        <v>60</v>
      </c>
      <c r="AL236" t="s">
        <v>60</v>
      </c>
      <c r="AM236" t="s">
        <v>60</v>
      </c>
      <c r="AN236" t="s">
        <v>60</v>
      </c>
      <c r="AO236" t="s">
        <v>117</v>
      </c>
      <c r="AP236" t="b">
        <v>0</v>
      </c>
      <c r="AQ236" t="b">
        <v>0</v>
      </c>
      <c r="AR236" t="s">
        <v>71</v>
      </c>
      <c r="AS236" t="b">
        <v>0</v>
      </c>
      <c r="AT236" t="s">
        <v>60</v>
      </c>
      <c r="AU236" t="s">
        <v>60</v>
      </c>
      <c r="AX236" t="s">
        <v>60</v>
      </c>
      <c r="AY236" t="s">
        <v>60</v>
      </c>
      <c r="BA236" t="b">
        <v>0</v>
      </c>
      <c r="BB236" t="s">
        <v>60</v>
      </c>
      <c r="BC236">
        <v>8601000</v>
      </c>
      <c r="BD236" t="s">
        <v>60</v>
      </c>
    </row>
    <row r="237" spans="1:56" x14ac:dyDescent="0.25">
      <c r="A237" t="s">
        <v>360</v>
      </c>
      <c r="B237" t="s">
        <v>361</v>
      </c>
      <c r="C237">
        <v>8601010</v>
      </c>
      <c r="D237" t="s">
        <v>105</v>
      </c>
      <c r="E237" t="s">
        <v>105</v>
      </c>
      <c r="G237">
        <v>1004</v>
      </c>
      <c r="H237" t="str">
        <f t="shared" si="13"/>
        <v>01601</v>
      </c>
      <c r="I237" t="s">
        <v>60</v>
      </c>
      <c r="J237" t="s">
        <v>362</v>
      </c>
      <c r="K237" t="s">
        <v>62</v>
      </c>
      <c r="L237">
        <v>25</v>
      </c>
      <c r="N237" t="str">
        <f t="shared" si="12"/>
        <v>0</v>
      </c>
      <c r="O237">
        <v>25</v>
      </c>
      <c r="P237" t="s">
        <v>96</v>
      </c>
      <c r="Q237" t="s">
        <v>64</v>
      </c>
      <c r="R237" t="s">
        <v>79</v>
      </c>
      <c r="S237" t="s">
        <v>65</v>
      </c>
      <c r="T237" t="s">
        <v>66</v>
      </c>
      <c r="U237" t="s">
        <v>67</v>
      </c>
      <c r="V237" t="s">
        <v>67</v>
      </c>
      <c r="X237" t="b">
        <v>1</v>
      </c>
      <c r="Y237" t="b">
        <v>1</v>
      </c>
      <c r="Z237" t="b">
        <v>1</v>
      </c>
      <c r="AA237">
        <v>300</v>
      </c>
      <c r="AB237">
        <v>230</v>
      </c>
      <c r="AC237" t="s">
        <v>68</v>
      </c>
      <c r="AD237" t="b">
        <v>0</v>
      </c>
      <c r="AE237" t="b">
        <v>0</v>
      </c>
      <c r="AF237" t="s">
        <v>69</v>
      </c>
      <c r="AG237" t="s">
        <v>60</v>
      </c>
      <c r="AH237" t="s">
        <v>60</v>
      </c>
      <c r="AI237" t="b">
        <v>1</v>
      </c>
      <c r="AJ237" t="s">
        <v>60</v>
      </c>
      <c r="AK237" t="s">
        <v>60</v>
      </c>
      <c r="AL237" t="s">
        <v>60</v>
      </c>
      <c r="AM237" t="s">
        <v>60</v>
      </c>
      <c r="AN237" t="s">
        <v>60</v>
      </c>
      <c r="AO237" t="s">
        <v>117</v>
      </c>
      <c r="AP237" t="b">
        <v>0</v>
      </c>
      <c r="AQ237" t="b">
        <v>0</v>
      </c>
      <c r="AR237" t="s">
        <v>71</v>
      </c>
      <c r="AS237" t="b">
        <v>0</v>
      </c>
      <c r="AT237" t="s">
        <v>60</v>
      </c>
      <c r="AU237" t="s">
        <v>60</v>
      </c>
      <c r="AX237" t="s">
        <v>60</v>
      </c>
      <c r="AY237" t="s">
        <v>60</v>
      </c>
      <c r="BA237" t="b">
        <v>0</v>
      </c>
      <c r="BB237" t="s">
        <v>60</v>
      </c>
      <c r="BC237">
        <v>8601000</v>
      </c>
      <c r="BD237" t="s">
        <v>60</v>
      </c>
    </row>
    <row r="238" spans="1:56" x14ac:dyDescent="0.25">
      <c r="A238" t="s">
        <v>360</v>
      </c>
      <c r="B238" t="s">
        <v>363</v>
      </c>
      <c r="C238">
        <v>8601020</v>
      </c>
      <c r="D238" t="s">
        <v>98</v>
      </c>
      <c r="E238" t="s">
        <v>98</v>
      </c>
      <c r="G238">
        <v>1001</v>
      </c>
      <c r="H238" t="str">
        <f t="shared" si="13"/>
        <v>01601</v>
      </c>
      <c r="I238" t="s">
        <v>60</v>
      </c>
      <c r="J238" t="s">
        <v>362</v>
      </c>
      <c r="K238" t="s">
        <v>62</v>
      </c>
      <c r="L238">
        <v>25</v>
      </c>
      <c r="N238" t="str">
        <f t="shared" si="12"/>
        <v>0</v>
      </c>
      <c r="O238">
        <v>25</v>
      </c>
      <c r="P238" t="s">
        <v>96</v>
      </c>
      <c r="Q238" t="s">
        <v>79</v>
      </c>
      <c r="R238" t="s">
        <v>79</v>
      </c>
      <c r="S238" t="s">
        <v>65</v>
      </c>
      <c r="T238" t="s">
        <v>66</v>
      </c>
      <c r="U238" t="s">
        <v>67</v>
      </c>
      <c r="V238" t="s">
        <v>67</v>
      </c>
      <c r="X238" t="b">
        <v>1</v>
      </c>
      <c r="Y238" t="b">
        <v>1</v>
      </c>
      <c r="Z238" t="b">
        <v>1</v>
      </c>
      <c r="AA238">
        <v>300</v>
      </c>
      <c r="AB238">
        <v>230</v>
      </c>
      <c r="AC238" t="s">
        <v>68</v>
      </c>
      <c r="AD238" t="b">
        <v>0</v>
      </c>
      <c r="AE238" t="b">
        <v>0</v>
      </c>
      <c r="AF238" t="s">
        <v>69</v>
      </c>
      <c r="AG238" t="s">
        <v>60</v>
      </c>
      <c r="AH238" t="s">
        <v>60</v>
      </c>
      <c r="AI238" t="b">
        <v>1</v>
      </c>
      <c r="AJ238" t="s">
        <v>60</v>
      </c>
      <c r="AK238" t="s">
        <v>60</v>
      </c>
      <c r="AL238" t="s">
        <v>60</v>
      </c>
      <c r="AM238" t="s">
        <v>60</v>
      </c>
      <c r="AN238" t="s">
        <v>60</v>
      </c>
      <c r="AO238" t="s">
        <v>117</v>
      </c>
      <c r="AP238" t="b">
        <v>0</v>
      </c>
      <c r="AQ238" t="b">
        <v>0</v>
      </c>
      <c r="AR238" t="s">
        <v>71</v>
      </c>
      <c r="AS238" t="b">
        <v>0</v>
      </c>
      <c r="AT238" t="s">
        <v>60</v>
      </c>
      <c r="AU238" t="s">
        <v>60</v>
      </c>
      <c r="AX238" t="s">
        <v>60</v>
      </c>
      <c r="AY238" t="s">
        <v>60</v>
      </c>
      <c r="BA238" t="b">
        <v>0</v>
      </c>
      <c r="BB238" t="s">
        <v>60</v>
      </c>
      <c r="BC238">
        <v>8601000</v>
      </c>
      <c r="BD238" t="s">
        <v>60</v>
      </c>
    </row>
    <row r="239" spans="1:56" x14ac:dyDescent="0.25">
      <c r="A239" t="s">
        <v>360</v>
      </c>
      <c r="B239" t="s">
        <v>363</v>
      </c>
      <c r="C239">
        <v>8601020</v>
      </c>
      <c r="D239" t="s">
        <v>81</v>
      </c>
      <c r="E239" t="s">
        <v>81</v>
      </c>
      <c r="G239">
        <v>1002</v>
      </c>
      <c r="H239" t="str">
        <f t="shared" si="13"/>
        <v>01601</v>
      </c>
      <c r="I239" t="s">
        <v>60</v>
      </c>
      <c r="J239" t="s">
        <v>362</v>
      </c>
      <c r="K239" t="s">
        <v>62</v>
      </c>
      <c r="L239">
        <v>20</v>
      </c>
      <c r="N239" t="str">
        <f t="shared" si="12"/>
        <v>0</v>
      </c>
      <c r="O239">
        <v>20</v>
      </c>
      <c r="P239" t="s">
        <v>96</v>
      </c>
      <c r="Q239" t="s">
        <v>79</v>
      </c>
      <c r="R239" t="s">
        <v>79</v>
      </c>
      <c r="S239" t="s">
        <v>65</v>
      </c>
      <c r="T239" t="s">
        <v>66</v>
      </c>
      <c r="U239" t="s">
        <v>67</v>
      </c>
      <c r="V239" t="s">
        <v>67</v>
      </c>
      <c r="X239" t="b">
        <v>1</v>
      </c>
      <c r="Y239" t="b">
        <v>1</v>
      </c>
      <c r="Z239" t="b">
        <v>1</v>
      </c>
      <c r="AA239">
        <v>300</v>
      </c>
      <c r="AB239">
        <v>230</v>
      </c>
      <c r="AC239" t="s">
        <v>68</v>
      </c>
      <c r="AD239" t="b">
        <v>0</v>
      </c>
      <c r="AE239" t="b">
        <v>0</v>
      </c>
      <c r="AF239" t="s">
        <v>69</v>
      </c>
      <c r="AG239" t="s">
        <v>60</v>
      </c>
      <c r="AH239" t="s">
        <v>60</v>
      </c>
      <c r="AI239" t="b">
        <v>1</v>
      </c>
      <c r="AJ239" t="s">
        <v>60</v>
      </c>
      <c r="AK239" t="s">
        <v>60</v>
      </c>
      <c r="AL239" t="s">
        <v>60</v>
      </c>
      <c r="AM239" t="s">
        <v>60</v>
      </c>
      <c r="AN239" t="s">
        <v>60</v>
      </c>
      <c r="AO239" t="s">
        <v>117</v>
      </c>
      <c r="AP239" t="b">
        <v>0</v>
      </c>
      <c r="AQ239" t="b">
        <v>0</v>
      </c>
      <c r="AR239" t="s">
        <v>71</v>
      </c>
      <c r="AS239" t="b">
        <v>0</v>
      </c>
      <c r="AT239" t="s">
        <v>60</v>
      </c>
      <c r="AU239" t="s">
        <v>60</v>
      </c>
      <c r="AX239" t="s">
        <v>60</v>
      </c>
      <c r="AY239" t="s">
        <v>60</v>
      </c>
      <c r="BA239" t="b">
        <v>0</v>
      </c>
      <c r="BB239" t="s">
        <v>60</v>
      </c>
      <c r="BC239">
        <v>8601000</v>
      </c>
      <c r="BD239" t="s">
        <v>60</v>
      </c>
    </row>
    <row r="240" spans="1:56" x14ac:dyDescent="0.25">
      <c r="A240" t="s">
        <v>360</v>
      </c>
      <c r="B240" t="s">
        <v>364</v>
      </c>
      <c r="C240">
        <v>8601030</v>
      </c>
      <c r="D240" t="s">
        <v>85</v>
      </c>
      <c r="E240" t="s">
        <v>85</v>
      </c>
      <c r="G240" t="str">
        <f>"0001"</f>
        <v>0001</v>
      </c>
      <c r="H240" t="str">
        <f t="shared" si="13"/>
        <v>01601</v>
      </c>
      <c r="I240" t="s">
        <v>60</v>
      </c>
      <c r="J240" t="s">
        <v>362</v>
      </c>
      <c r="K240" t="s">
        <v>62</v>
      </c>
      <c r="L240">
        <v>8</v>
      </c>
      <c r="N240" t="str">
        <f t="shared" si="12"/>
        <v>0</v>
      </c>
      <c r="O240">
        <v>8</v>
      </c>
      <c r="P240" t="s">
        <v>96</v>
      </c>
      <c r="Q240" t="s">
        <v>64</v>
      </c>
      <c r="R240" t="s">
        <v>64</v>
      </c>
      <c r="S240" t="s">
        <v>65</v>
      </c>
      <c r="T240" t="s">
        <v>66</v>
      </c>
      <c r="U240" t="s">
        <v>67</v>
      </c>
      <c r="V240" t="s">
        <v>67</v>
      </c>
      <c r="X240" t="b">
        <v>1</v>
      </c>
      <c r="Y240" t="b">
        <v>1</v>
      </c>
      <c r="Z240" t="b">
        <v>1</v>
      </c>
      <c r="AA240">
        <v>300</v>
      </c>
      <c r="AB240">
        <v>230</v>
      </c>
      <c r="AC240" t="s">
        <v>68</v>
      </c>
      <c r="AD240" t="b">
        <v>0</v>
      </c>
      <c r="AE240" t="b">
        <v>0</v>
      </c>
      <c r="AF240" t="s">
        <v>69</v>
      </c>
      <c r="AG240" t="s">
        <v>60</v>
      </c>
      <c r="AH240" t="s">
        <v>60</v>
      </c>
      <c r="AI240" t="b">
        <v>1</v>
      </c>
      <c r="AJ240" t="s">
        <v>60</v>
      </c>
      <c r="AK240" t="s">
        <v>60</v>
      </c>
      <c r="AL240" t="s">
        <v>60</v>
      </c>
      <c r="AM240" t="s">
        <v>60</v>
      </c>
      <c r="AN240" t="s">
        <v>166</v>
      </c>
      <c r="AO240" t="s">
        <v>117</v>
      </c>
      <c r="AP240" t="b">
        <v>0</v>
      </c>
      <c r="AQ240" t="b">
        <v>0</v>
      </c>
      <c r="AR240" t="s">
        <v>71</v>
      </c>
      <c r="AS240" t="b">
        <v>0</v>
      </c>
      <c r="AT240" t="s">
        <v>72</v>
      </c>
      <c r="AU240" t="s">
        <v>60</v>
      </c>
      <c r="AX240" t="s">
        <v>60</v>
      </c>
      <c r="AY240" t="s">
        <v>60</v>
      </c>
      <c r="BA240" t="b">
        <v>0</v>
      </c>
      <c r="BB240" t="s">
        <v>60</v>
      </c>
      <c r="BC240">
        <v>8601000</v>
      </c>
      <c r="BD240" t="s">
        <v>60</v>
      </c>
    </row>
    <row r="241" spans="1:56" x14ac:dyDescent="0.25">
      <c r="A241" t="s">
        <v>365</v>
      </c>
      <c r="B241" t="s">
        <v>366</v>
      </c>
      <c r="C241">
        <v>8121520</v>
      </c>
      <c r="D241" t="s">
        <v>102</v>
      </c>
      <c r="E241" t="s">
        <v>102</v>
      </c>
      <c r="F241" t="s">
        <v>308</v>
      </c>
      <c r="G241">
        <v>1001</v>
      </c>
      <c r="H241" t="str">
        <f>"01711"</f>
        <v>01711</v>
      </c>
      <c r="I241" t="s">
        <v>60</v>
      </c>
      <c r="J241" t="s">
        <v>309</v>
      </c>
      <c r="K241" t="s">
        <v>62</v>
      </c>
      <c r="L241">
        <v>25</v>
      </c>
      <c r="N241" t="str">
        <f t="shared" si="12"/>
        <v>0</v>
      </c>
      <c r="O241">
        <v>25</v>
      </c>
      <c r="P241" t="s">
        <v>96</v>
      </c>
      <c r="Q241" t="s">
        <v>64</v>
      </c>
      <c r="R241" t="s">
        <v>64</v>
      </c>
      <c r="S241" t="s">
        <v>65</v>
      </c>
      <c r="T241" t="s">
        <v>66</v>
      </c>
      <c r="U241" t="s">
        <v>67</v>
      </c>
      <c r="V241" t="s">
        <v>67</v>
      </c>
      <c r="X241" t="b">
        <v>1</v>
      </c>
      <c r="Y241" t="b">
        <v>1</v>
      </c>
      <c r="Z241" t="b">
        <v>1</v>
      </c>
      <c r="AA241">
        <v>300</v>
      </c>
      <c r="AB241">
        <v>230</v>
      </c>
      <c r="AC241" t="s">
        <v>68</v>
      </c>
      <c r="AD241" t="b">
        <v>0</v>
      </c>
      <c r="AE241" t="b">
        <v>0</v>
      </c>
      <c r="AF241" t="s">
        <v>69</v>
      </c>
      <c r="AG241" t="s">
        <v>60</v>
      </c>
      <c r="AH241" t="s">
        <v>60</v>
      </c>
      <c r="AI241" t="b">
        <v>1</v>
      </c>
      <c r="AJ241" t="s">
        <v>60</v>
      </c>
      <c r="AK241" t="s">
        <v>60</v>
      </c>
      <c r="AL241" t="s">
        <v>60</v>
      </c>
      <c r="AM241" t="s">
        <v>60</v>
      </c>
      <c r="AN241" t="s">
        <v>60</v>
      </c>
      <c r="AO241" t="s">
        <v>117</v>
      </c>
      <c r="AP241" t="b">
        <v>0</v>
      </c>
      <c r="AQ241" t="b">
        <v>0</v>
      </c>
      <c r="AR241" t="s">
        <v>71</v>
      </c>
      <c r="AS241" t="b">
        <v>0</v>
      </c>
      <c r="AT241" t="s">
        <v>60</v>
      </c>
      <c r="AU241" t="s">
        <v>60</v>
      </c>
      <c r="AX241" t="s">
        <v>60</v>
      </c>
      <c r="AY241" t="s">
        <v>60</v>
      </c>
      <c r="BA241" t="b">
        <v>0</v>
      </c>
      <c r="BB241" t="s">
        <v>60</v>
      </c>
      <c r="BC241">
        <v>8121600</v>
      </c>
      <c r="BD241" t="s">
        <v>60</v>
      </c>
    </row>
    <row r="242" spans="1:56" x14ac:dyDescent="0.25">
      <c r="A242" t="s">
        <v>365</v>
      </c>
      <c r="B242" t="s">
        <v>367</v>
      </c>
      <c r="C242">
        <v>8121510</v>
      </c>
      <c r="D242" t="s">
        <v>102</v>
      </c>
      <c r="E242" t="s">
        <v>102</v>
      </c>
      <c r="F242" t="s">
        <v>308</v>
      </c>
      <c r="G242">
        <v>1001</v>
      </c>
      <c r="H242" t="str">
        <f>"01711"</f>
        <v>01711</v>
      </c>
      <c r="I242" t="s">
        <v>60</v>
      </c>
      <c r="J242" t="s">
        <v>309</v>
      </c>
      <c r="K242" t="s">
        <v>62</v>
      </c>
      <c r="L242">
        <v>25</v>
      </c>
      <c r="N242" t="str">
        <f t="shared" si="12"/>
        <v>0</v>
      </c>
      <c r="O242">
        <v>25</v>
      </c>
      <c r="P242" t="s">
        <v>96</v>
      </c>
      <c r="Q242" t="s">
        <v>64</v>
      </c>
      <c r="R242" t="s">
        <v>79</v>
      </c>
      <c r="S242" t="s">
        <v>65</v>
      </c>
      <c r="T242" t="s">
        <v>66</v>
      </c>
      <c r="U242" t="s">
        <v>67</v>
      </c>
      <c r="V242" t="s">
        <v>67</v>
      </c>
      <c r="X242" t="b">
        <v>1</v>
      </c>
      <c r="Y242" t="b">
        <v>1</v>
      </c>
      <c r="Z242" t="b">
        <v>1</v>
      </c>
      <c r="AA242">
        <v>300</v>
      </c>
      <c r="AB242">
        <v>230</v>
      </c>
      <c r="AC242" t="s">
        <v>68</v>
      </c>
      <c r="AD242" t="b">
        <v>0</v>
      </c>
      <c r="AE242" t="b">
        <v>0</v>
      </c>
      <c r="AF242" t="s">
        <v>69</v>
      </c>
      <c r="AG242" t="s">
        <v>60</v>
      </c>
      <c r="AH242" t="s">
        <v>60</v>
      </c>
      <c r="AI242" t="b">
        <v>1</v>
      </c>
      <c r="AJ242" t="s">
        <v>60</v>
      </c>
      <c r="AK242" t="s">
        <v>60</v>
      </c>
      <c r="AL242" t="s">
        <v>60</v>
      </c>
      <c r="AM242" t="s">
        <v>60</v>
      </c>
      <c r="AN242" t="s">
        <v>60</v>
      </c>
      <c r="AO242" t="s">
        <v>117</v>
      </c>
      <c r="AP242" t="b">
        <v>0</v>
      </c>
      <c r="AQ242" t="b">
        <v>0</v>
      </c>
      <c r="AR242" t="s">
        <v>71</v>
      </c>
      <c r="AS242" t="b">
        <v>0</v>
      </c>
      <c r="AT242" t="s">
        <v>60</v>
      </c>
      <c r="AU242" t="s">
        <v>60</v>
      </c>
      <c r="AX242" t="s">
        <v>60</v>
      </c>
      <c r="AY242" t="s">
        <v>60</v>
      </c>
      <c r="BA242" t="b">
        <v>0</v>
      </c>
      <c r="BB242" t="s">
        <v>60</v>
      </c>
      <c r="BC242">
        <v>8121600</v>
      </c>
      <c r="BD242" t="s">
        <v>60</v>
      </c>
    </row>
    <row r="243" spans="1:56" x14ac:dyDescent="0.25">
      <c r="A243" t="s">
        <v>360</v>
      </c>
      <c r="B243" t="s">
        <v>368</v>
      </c>
      <c r="C243">
        <v>8601110</v>
      </c>
      <c r="D243" t="s">
        <v>85</v>
      </c>
      <c r="E243" t="s">
        <v>85</v>
      </c>
      <c r="G243">
        <v>1001</v>
      </c>
      <c r="H243" t="str">
        <f>"01603"</f>
        <v>01603</v>
      </c>
      <c r="I243" t="s">
        <v>60</v>
      </c>
      <c r="J243" t="s">
        <v>369</v>
      </c>
      <c r="K243" t="s">
        <v>62</v>
      </c>
      <c r="L243">
        <v>30</v>
      </c>
      <c r="N243" t="str">
        <f t="shared" si="12"/>
        <v>0</v>
      </c>
      <c r="O243">
        <v>30</v>
      </c>
      <c r="P243" t="s">
        <v>96</v>
      </c>
      <c r="Q243" t="s">
        <v>79</v>
      </c>
      <c r="R243" t="s">
        <v>79</v>
      </c>
      <c r="S243" t="s">
        <v>65</v>
      </c>
      <c r="T243" t="s">
        <v>66</v>
      </c>
      <c r="U243" t="s">
        <v>67</v>
      </c>
      <c r="V243" t="s">
        <v>67</v>
      </c>
      <c r="X243" t="b">
        <v>1</v>
      </c>
      <c r="Y243" t="b">
        <v>1</v>
      </c>
      <c r="Z243" t="b">
        <v>1</v>
      </c>
      <c r="AA243">
        <v>300</v>
      </c>
      <c r="AB243">
        <v>230</v>
      </c>
      <c r="AC243" t="s">
        <v>68</v>
      </c>
      <c r="AD243" t="b">
        <v>0</v>
      </c>
      <c r="AE243" t="b">
        <v>0</v>
      </c>
      <c r="AF243" t="s">
        <v>69</v>
      </c>
      <c r="AG243" t="s">
        <v>60</v>
      </c>
      <c r="AH243" t="s">
        <v>60</v>
      </c>
      <c r="AI243" t="b">
        <v>1</v>
      </c>
      <c r="AJ243" t="s">
        <v>60</v>
      </c>
      <c r="AK243" t="s">
        <v>60</v>
      </c>
      <c r="AL243" t="s">
        <v>60</v>
      </c>
      <c r="AM243" t="s">
        <v>60</v>
      </c>
      <c r="AN243" t="s">
        <v>60</v>
      </c>
      <c r="AO243" t="s">
        <v>117</v>
      </c>
      <c r="AP243" t="b">
        <v>0</v>
      </c>
      <c r="AQ243" t="b">
        <v>0</v>
      </c>
      <c r="AR243" t="s">
        <v>71</v>
      </c>
      <c r="AS243" t="b">
        <v>0</v>
      </c>
      <c r="AT243" t="s">
        <v>60</v>
      </c>
      <c r="AU243" t="s">
        <v>60</v>
      </c>
      <c r="AX243" t="s">
        <v>60</v>
      </c>
      <c r="AY243" t="s">
        <v>60</v>
      </c>
      <c r="BA243" t="b">
        <v>0</v>
      </c>
      <c r="BB243" t="s">
        <v>60</v>
      </c>
      <c r="BC243">
        <v>8601100</v>
      </c>
      <c r="BD243" t="s">
        <v>60</v>
      </c>
    </row>
    <row r="244" spans="1:56" x14ac:dyDescent="0.25">
      <c r="A244" t="s">
        <v>360</v>
      </c>
      <c r="B244" t="s">
        <v>368</v>
      </c>
      <c r="C244">
        <v>8601110</v>
      </c>
      <c r="D244" t="s">
        <v>58</v>
      </c>
      <c r="E244" t="s">
        <v>58</v>
      </c>
      <c r="G244">
        <v>1002</v>
      </c>
      <c r="H244" t="str">
        <f>"01603"</f>
        <v>01603</v>
      </c>
      <c r="I244" t="s">
        <v>60</v>
      </c>
      <c r="J244" t="s">
        <v>369</v>
      </c>
      <c r="K244" t="s">
        <v>62</v>
      </c>
      <c r="L244">
        <v>30</v>
      </c>
      <c r="N244" t="str">
        <f t="shared" si="12"/>
        <v>0</v>
      </c>
      <c r="O244">
        <v>30</v>
      </c>
      <c r="P244" t="s">
        <v>96</v>
      </c>
      <c r="Q244" t="s">
        <v>79</v>
      </c>
      <c r="R244" t="s">
        <v>79</v>
      </c>
      <c r="S244" t="s">
        <v>65</v>
      </c>
      <c r="T244" t="s">
        <v>66</v>
      </c>
      <c r="U244" t="s">
        <v>67</v>
      </c>
      <c r="V244" t="s">
        <v>67</v>
      </c>
      <c r="X244" t="b">
        <v>1</v>
      </c>
      <c r="Y244" t="b">
        <v>1</v>
      </c>
      <c r="Z244" t="b">
        <v>1</v>
      </c>
      <c r="AA244">
        <v>300</v>
      </c>
      <c r="AB244">
        <v>230</v>
      </c>
      <c r="AC244" t="s">
        <v>68</v>
      </c>
      <c r="AD244" t="b">
        <v>0</v>
      </c>
      <c r="AE244" t="b">
        <v>0</v>
      </c>
      <c r="AF244" t="s">
        <v>69</v>
      </c>
      <c r="AG244" t="s">
        <v>60</v>
      </c>
      <c r="AH244" t="s">
        <v>60</v>
      </c>
      <c r="AI244" t="b">
        <v>1</v>
      </c>
      <c r="AJ244" t="s">
        <v>60</v>
      </c>
      <c r="AK244" t="s">
        <v>60</v>
      </c>
      <c r="AL244" t="s">
        <v>60</v>
      </c>
      <c r="AM244" t="s">
        <v>60</v>
      </c>
      <c r="AN244" t="s">
        <v>60</v>
      </c>
      <c r="AO244" t="s">
        <v>117</v>
      </c>
      <c r="AP244" t="b">
        <v>0</v>
      </c>
      <c r="AQ244" t="b">
        <v>0</v>
      </c>
      <c r="AR244" t="s">
        <v>71</v>
      </c>
      <c r="AS244" t="b">
        <v>0</v>
      </c>
      <c r="AT244" t="s">
        <v>60</v>
      </c>
      <c r="AU244" t="s">
        <v>60</v>
      </c>
      <c r="AX244" t="s">
        <v>60</v>
      </c>
      <c r="AY244" t="s">
        <v>60</v>
      </c>
      <c r="BA244" t="b">
        <v>0</v>
      </c>
      <c r="BB244" t="s">
        <v>60</v>
      </c>
      <c r="BC244">
        <v>8601100</v>
      </c>
      <c r="BD244" t="s">
        <v>60</v>
      </c>
    </row>
    <row r="245" spans="1:56" x14ac:dyDescent="0.25">
      <c r="A245" t="s">
        <v>360</v>
      </c>
      <c r="B245" t="s">
        <v>368</v>
      </c>
      <c r="C245">
        <v>8601110</v>
      </c>
      <c r="D245" t="s">
        <v>81</v>
      </c>
      <c r="E245" t="s">
        <v>81</v>
      </c>
      <c r="G245">
        <v>1004</v>
      </c>
      <c r="H245" t="str">
        <f>"01603"</f>
        <v>01603</v>
      </c>
      <c r="I245" t="s">
        <v>60</v>
      </c>
      <c r="J245" t="s">
        <v>369</v>
      </c>
      <c r="K245" t="s">
        <v>62</v>
      </c>
      <c r="L245">
        <v>30</v>
      </c>
      <c r="N245" t="str">
        <f t="shared" si="12"/>
        <v>0</v>
      </c>
      <c r="O245">
        <v>30</v>
      </c>
      <c r="P245" t="s">
        <v>96</v>
      </c>
      <c r="Q245" t="s">
        <v>79</v>
      </c>
      <c r="R245" t="s">
        <v>79</v>
      </c>
      <c r="S245" t="s">
        <v>65</v>
      </c>
      <c r="T245" t="s">
        <v>66</v>
      </c>
      <c r="U245" t="s">
        <v>67</v>
      </c>
      <c r="V245" t="s">
        <v>67</v>
      </c>
      <c r="X245" t="b">
        <v>1</v>
      </c>
      <c r="Y245" t="b">
        <v>1</v>
      </c>
      <c r="Z245" t="b">
        <v>1</v>
      </c>
      <c r="AA245">
        <v>300</v>
      </c>
      <c r="AB245">
        <v>230</v>
      </c>
      <c r="AC245" t="s">
        <v>68</v>
      </c>
      <c r="AD245" t="b">
        <v>0</v>
      </c>
      <c r="AE245" t="b">
        <v>0</v>
      </c>
      <c r="AF245" t="s">
        <v>69</v>
      </c>
      <c r="AG245" t="s">
        <v>60</v>
      </c>
      <c r="AH245" t="s">
        <v>60</v>
      </c>
      <c r="AI245" t="b">
        <v>1</v>
      </c>
      <c r="AJ245" t="s">
        <v>60</v>
      </c>
      <c r="AK245" t="s">
        <v>60</v>
      </c>
      <c r="AL245" t="s">
        <v>60</v>
      </c>
      <c r="AM245" t="s">
        <v>60</v>
      </c>
      <c r="AN245" t="s">
        <v>60</v>
      </c>
      <c r="AO245" t="s">
        <v>117</v>
      </c>
      <c r="AP245" t="b">
        <v>0</v>
      </c>
      <c r="AQ245" t="b">
        <v>0</v>
      </c>
      <c r="AR245" t="s">
        <v>71</v>
      </c>
      <c r="AS245" t="b">
        <v>0</v>
      </c>
      <c r="AT245" t="s">
        <v>60</v>
      </c>
      <c r="AU245" t="s">
        <v>60</v>
      </c>
      <c r="AX245" t="s">
        <v>60</v>
      </c>
      <c r="AY245" t="s">
        <v>60</v>
      </c>
      <c r="BA245" t="b">
        <v>0</v>
      </c>
      <c r="BB245" t="s">
        <v>60</v>
      </c>
      <c r="BC245">
        <v>8601100</v>
      </c>
      <c r="BD245" t="s">
        <v>60</v>
      </c>
    </row>
    <row r="246" spans="1:56" x14ac:dyDescent="0.25">
      <c r="A246" t="s">
        <v>360</v>
      </c>
      <c r="B246" t="s">
        <v>370</v>
      </c>
      <c r="C246">
        <v>8601120</v>
      </c>
      <c r="D246" t="s">
        <v>105</v>
      </c>
      <c r="E246" t="s">
        <v>105</v>
      </c>
      <c r="G246">
        <v>1001</v>
      </c>
      <c r="H246" t="str">
        <f>"01603"</f>
        <v>01603</v>
      </c>
      <c r="I246" t="s">
        <v>60</v>
      </c>
      <c r="J246" t="s">
        <v>369</v>
      </c>
      <c r="K246" t="s">
        <v>62</v>
      </c>
      <c r="L246">
        <v>22</v>
      </c>
      <c r="N246" t="str">
        <f t="shared" si="12"/>
        <v>0</v>
      </c>
      <c r="O246">
        <v>22</v>
      </c>
      <c r="P246" t="s">
        <v>96</v>
      </c>
      <c r="Q246" t="s">
        <v>79</v>
      </c>
      <c r="R246" t="s">
        <v>79</v>
      </c>
      <c r="S246" t="s">
        <v>65</v>
      </c>
      <c r="T246" t="s">
        <v>66</v>
      </c>
      <c r="U246" t="s">
        <v>67</v>
      </c>
      <c r="V246" t="s">
        <v>67</v>
      </c>
      <c r="X246" t="b">
        <v>1</v>
      </c>
      <c r="Y246" t="b">
        <v>1</v>
      </c>
      <c r="Z246" t="b">
        <v>1</v>
      </c>
      <c r="AA246">
        <v>300</v>
      </c>
      <c r="AB246">
        <v>230</v>
      </c>
      <c r="AC246" t="s">
        <v>68</v>
      </c>
      <c r="AD246" t="b">
        <v>0</v>
      </c>
      <c r="AE246" t="b">
        <v>0</v>
      </c>
      <c r="AF246" t="s">
        <v>69</v>
      </c>
      <c r="AG246" t="s">
        <v>60</v>
      </c>
      <c r="AH246" t="s">
        <v>60</v>
      </c>
      <c r="AI246" t="b">
        <v>1</v>
      </c>
      <c r="AJ246" t="s">
        <v>60</v>
      </c>
      <c r="AK246" t="s">
        <v>60</v>
      </c>
      <c r="AL246" t="s">
        <v>60</v>
      </c>
      <c r="AM246" t="s">
        <v>60</v>
      </c>
      <c r="AN246" t="s">
        <v>60</v>
      </c>
      <c r="AO246" t="s">
        <v>117</v>
      </c>
      <c r="AP246" t="b">
        <v>0</v>
      </c>
      <c r="AQ246" t="b">
        <v>0</v>
      </c>
      <c r="AR246" t="s">
        <v>71</v>
      </c>
      <c r="AS246" t="b">
        <v>0</v>
      </c>
      <c r="AT246" t="s">
        <v>60</v>
      </c>
      <c r="AU246" t="s">
        <v>60</v>
      </c>
      <c r="AX246" t="s">
        <v>60</v>
      </c>
      <c r="AY246" t="s">
        <v>60</v>
      </c>
      <c r="BA246" t="b">
        <v>0</v>
      </c>
      <c r="BB246" t="s">
        <v>60</v>
      </c>
      <c r="BC246">
        <v>8601100</v>
      </c>
      <c r="BD246" t="s">
        <v>60</v>
      </c>
    </row>
    <row r="247" spans="1:56" x14ac:dyDescent="0.25">
      <c r="A247" t="s">
        <v>360</v>
      </c>
      <c r="B247" t="s">
        <v>370</v>
      </c>
      <c r="C247">
        <v>8601120</v>
      </c>
      <c r="D247" t="s">
        <v>98</v>
      </c>
      <c r="E247" t="s">
        <v>98</v>
      </c>
      <c r="G247">
        <v>1002</v>
      </c>
      <c r="H247" t="str">
        <f>"01603"</f>
        <v>01603</v>
      </c>
      <c r="I247" t="s">
        <v>60</v>
      </c>
      <c r="J247" t="s">
        <v>369</v>
      </c>
      <c r="K247" t="s">
        <v>62</v>
      </c>
      <c r="L247">
        <v>20</v>
      </c>
      <c r="N247" t="str">
        <f t="shared" si="12"/>
        <v>0</v>
      </c>
      <c r="O247">
        <v>20</v>
      </c>
      <c r="P247" t="s">
        <v>96</v>
      </c>
      <c r="Q247" t="s">
        <v>79</v>
      </c>
      <c r="R247" t="s">
        <v>79</v>
      </c>
      <c r="S247" t="s">
        <v>65</v>
      </c>
      <c r="T247" t="s">
        <v>66</v>
      </c>
      <c r="U247" t="s">
        <v>67</v>
      </c>
      <c r="V247" t="s">
        <v>67</v>
      </c>
      <c r="X247" t="b">
        <v>1</v>
      </c>
      <c r="Y247" t="b">
        <v>1</v>
      </c>
      <c r="Z247" t="b">
        <v>1</v>
      </c>
      <c r="AA247">
        <v>300</v>
      </c>
      <c r="AB247">
        <v>230</v>
      </c>
      <c r="AC247" t="s">
        <v>68</v>
      </c>
      <c r="AD247" t="b">
        <v>0</v>
      </c>
      <c r="AE247" t="b">
        <v>0</v>
      </c>
      <c r="AF247" t="s">
        <v>69</v>
      </c>
      <c r="AG247" t="s">
        <v>60</v>
      </c>
      <c r="AH247" t="s">
        <v>60</v>
      </c>
      <c r="AI247" t="b">
        <v>1</v>
      </c>
      <c r="AJ247" t="s">
        <v>60</v>
      </c>
      <c r="AK247" t="s">
        <v>60</v>
      </c>
      <c r="AL247" t="s">
        <v>60</v>
      </c>
      <c r="AM247" t="s">
        <v>60</v>
      </c>
      <c r="AN247" t="s">
        <v>60</v>
      </c>
      <c r="AO247" t="s">
        <v>117</v>
      </c>
      <c r="AP247" t="b">
        <v>0</v>
      </c>
      <c r="AQ247" t="b">
        <v>0</v>
      </c>
      <c r="AR247" t="s">
        <v>71</v>
      </c>
      <c r="AS247" t="b">
        <v>0</v>
      </c>
      <c r="AT247" t="s">
        <v>60</v>
      </c>
      <c r="AU247" t="s">
        <v>60</v>
      </c>
      <c r="AX247" t="s">
        <v>60</v>
      </c>
      <c r="AY247" t="s">
        <v>60</v>
      </c>
      <c r="BA247" t="b">
        <v>0</v>
      </c>
      <c r="BB247" t="s">
        <v>60</v>
      </c>
      <c r="BC247">
        <v>8601100</v>
      </c>
      <c r="BD247" t="s">
        <v>60</v>
      </c>
    </row>
    <row r="248" spans="1:56" x14ac:dyDescent="0.25">
      <c r="A248" t="s">
        <v>360</v>
      </c>
      <c r="B248" t="s">
        <v>371</v>
      </c>
      <c r="C248">
        <v>8772110</v>
      </c>
      <c r="D248" t="s">
        <v>85</v>
      </c>
      <c r="E248" t="s">
        <v>85</v>
      </c>
      <c r="F248" t="s">
        <v>372</v>
      </c>
      <c r="G248">
        <v>1001</v>
      </c>
      <c r="H248" t="str">
        <f>"01351"</f>
        <v>01351</v>
      </c>
      <c r="I248" t="s">
        <v>60</v>
      </c>
      <c r="J248" t="s">
        <v>373</v>
      </c>
      <c r="K248" t="s">
        <v>62</v>
      </c>
      <c r="L248">
        <v>30</v>
      </c>
      <c r="N248" t="str">
        <f t="shared" si="12"/>
        <v>0</v>
      </c>
      <c r="O248">
        <v>30</v>
      </c>
      <c r="P248" t="s">
        <v>96</v>
      </c>
      <c r="Q248" t="s">
        <v>79</v>
      </c>
      <c r="R248" t="s">
        <v>79</v>
      </c>
      <c r="S248" t="s">
        <v>65</v>
      </c>
      <c r="T248" t="s">
        <v>66</v>
      </c>
      <c r="U248" t="s">
        <v>67</v>
      </c>
      <c r="V248" t="s">
        <v>67</v>
      </c>
      <c r="X248" t="b">
        <v>1</v>
      </c>
      <c r="Y248" t="b">
        <v>1</v>
      </c>
      <c r="Z248" t="b">
        <v>1</v>
      </c>
      <c r="AA248">
        <v>300</v>
      </c>
      <c r="AB248">
        <v>230</v>
      </c>
      <c r="AC248" t="s">
        <v>68</v>
      </c>
      <c r="AD248" t="b">
        <v>0</v>
      </c>
      <c r="AE248" t="b">
        <v>0</v>
      </c>
      <c r="AF248" t="s">
        <v>69</v>
      </c>
      <c r="AG248" t="s">
        <v>60</v>
      </c>
      <c r="AH248" t="s">
        <v>60</v>
      </c>
      <c r="AI248" t="b">
        <v>1</v>
      </c>
      <c r="AJ248" t="s">
        <v>60</v>
      </c>
      <c r="AK248" t="s">
        <v>60</v>
      </c>
      <c r="AL248" t="s">
        <v>60</v>
      </c>
      <c r="AM248" t="s">
        <v>60</v>
      </c>
      <c r="AN248" t="s">
        <v>116</v>
      </c>
      <c r="AO248" t="s">
        <v>117</v>
      </c>
      <c r="AP248" t="b">
        <v>0</v>
      </c>
      <c r="AQ248" t="b">
        <v>0</v>
      </c>
      <c r="AR248" t="s">
        <v>71</v>
      </c>
      <c r="AS248" t="b">
        <v>0</v>
      </c>
      <c r="AT248" t="s">
        <v>60</v>
      </c>
      <c r="AU248" t="s">
        <v>60</v>
      </c>
      <c r="AX248" t="s">
        <v>60</v>
      </c>
      <c r="AY248" t="s">
        <v>60</v>
      </c>
      <c r="BA248" t="b">
        <v>0</v>
      </c>
      <c r="BB248" t="s">
        <v>60</v>
      </c>
      <c r="BC248">
        <v>8772100</v>
      </c>
      <c r="BD248" t="s">
        <v>60</v>
      </c>
    </row>
    <row r="249" spans="1:56" x14ac:dyDescent="0.25">
      <c r="A249" t="s">
        <v>360</v>
      </c>
      <c r="B249" t="s">
        <v>371</v>
      </c>
      <c r="C249">
        <v>8772110</v>
      </c>
      <c r="D249" t="s">
        <v>58</v>
      </c>
      <c r="E249" t="s">
        <v>58</v>
      </c>
      <c r="F249" t="s">
        <v>372</v>
      </c>
      <c r="G249">
        <v>1002</v>
      </c>
      <c r="H249" t="str">
        <f>"01351"</f>
        <v>01351</v>
      </c>
      <c r="I249" t="s">
        <v>60</v>
      </c>
      <c r="J249" t="s">
        <v>373</v>
      </c>
      <c r="K249" t="s">
        <v>62</v>
      </c>
      <c r="L249">
        <v>30</v>
      </c>
      <c r="N249" t="str">
        <f t="shared" si="12"/>
        <v>0</v>
      </c>
      <c r="O249">
        <v>30</v>
      </c>
      <c r="P249" t="s">
        <v>96</v>
      </c>
      <c r="Q249" t="s">
        <v>79</v>
      </c>
      <c r="R249" t="s">
        <v>79</v>
      </c>
      <c r="S249" t="s">
        <v>65</v>
      </c>
      <c r="T249" t="s">
        <v>66</v>
      </c>
      <c r="U249" t="s">
        <v>67</v>
      </c>
      <c r="V249" t="s">
        <v>67</v>
      </c>
      <c r="X249" t="b">
        <v>1</v>
      </c>
      <c r="Y249" t="b">
        <v>1</v>
      </c>
      <c r="Z249" t="b">
        <v>1</v>
      </c>
      <c r="AA249">
        <v>300</v>
      </c>
      <c r="AB249">
        <v>230</v>
      </c>
      <c r="AC249" t="s">
        <v>68</v>
      </c>
      <c r="AD249" t="b">
        <v>0</v>
      </c>
      <c r="AE249" t="b">
        <v>0</v>
      </c>
      <c r="AF249" t="s">
        <v>69</v>
      </c>
      <c r="AG249" t="s">
        <v>60</v>
      </c>
      <c r="AH249" t="s">
        <v>60</v>
      </c>
      <c r="AI249" t="b">
        <v>1</v>
      </c>
      <c r="AJ249" t="s">
        <v>60</v>
      </c>
      <c r="AK249" t="s">
        <v>60</v>
      </c>
      <c r="AL249" t="s">
        <v>60</v>
      </c>
      <c r="AM249" t="s">
        <v>60</v>
      </c>
      <c r="AN249" t="s">
        <v>116</v>
      </c>
      <c r="AO249" t="s">
        <v>117</v>
      </c>
      <c r="AP249" t="b">
        <v>0</v>
      </c>
      <c r="AQ249" t="b">
        <v>0</v>
      </c>
      <c r="AR249" t="s">
        <v>71</v>
      </c>
      <c r="AS249" t="b">
        <v>0</v>
      </c>
      <c r="AT249" t="s">
        <v>60</v>
      </c>
      <c r="AU249" t="s">
        <v>60</v>
      </c>
      <c r="AX249" t="s">
        <v>60</v>
      </c>
      <c r="AY249" t="s">
        <v>60</v>
      </c>
      <c r="BA249" t="b">
        <v>0</v>
      </c>
      <c r="BB249" t="s">
        <v>60</v>
      </c>
      <c r="BC249">
        <v>8772100</v>
      </c>
      <c r="BD249" t="s">
        <v>60</v>
      </c>
    </row>
    <row r="250" spans="1:56" x14ac:dyDescent="0.25">
      <c r="A250" t="s">
        <v>360</v>
      </c>
      <c r="B250" t="s">
        <v>374</v>
      </c>
      <c r="C250">
        <v>8772110</v>
      </c>
      <c r="D250" t="s">
        <v>73</v>
      </c>
      <c r="E250" t="s">
        <v>73</v>
      </c>
      <c r="F250" t="s">
        <v>372</v>
      </c>
      <c r="G250" t="s">
        <v>263</v>
      </c>
      <c r="H250" t="str">
        <f>"01351"</f>
        <v>01351</v>
      </c>
      <c r="I250" t="s">
        <v>60</v>
      </c>
      <c r="J250" t="s">
        <v>373</v>
      </c>
      <c r="K250" t="s">
        <v>62</v>
      </c>
      <c r="L250">
        <v>30</v>
      </c>
      <c r="N250" t="str">
        <f t="shared" si="12"/>
        <v>0</v>
      </c>
      <c r="O250">
        <v>30</v>
      </c>
      <c r="P250" t="s">
        <v>96</v>
      </c>
      <c r="Q250" t="s">
        <v>79</v>
      </c>
      <c r="R250" t="s">
        <v>79</v>
      </c>
      <c r="S250" t="s">
        <v>65</v>
      </c>
      <c r="T250" t="s">
        <v>66</v>
      </c>
      <c r="U250" t="s">
        <v>67</v>
      </c>
      <c r="V250" t="s">
        <v>67</v>
      </c>
      <c r="X250" t="b">
        <v>1</v>
      </c>
      <c r="Y250" t="b">
        <v>1</v>
      </c>
      <c r="Z250" t="b">
        <v>1</v>
      </c>
      <c r="AA250">
        <v>300</v>
      </c>
      <c r="AB250">
        <v>230</v>
      </c>
      <c r="AC250" t="s">
        <v>68</v>
      </c>
      <c r="AD250" t="b">
        <v>0</v>
      </c>
      <c r="AE250" t="b">
        <v>0</v>
      </c>
      <c r="AF250" t="s">
        <v>69</v>
      </c>
      <c r="AG250" t="s">
        <v>60</v>
      </c>
      <c r="AH250" t="s">
        <v>60</v>
      </c>
      <c r="AI250" t="b">
        <v>1</v>
      </c>
      <c r="AJ250" t="s">
        <v>60</v>
      </c>
      <c r="AK250" t="s">
        <v>60</v>
      </c>
      <c r="AL250" t="s">
        <v>60</v>
      </c>
      <c r="AM250" t="s">
        <v>60</v>
      </c>
      <c r="AN250" t="s">
        <v>116</v>
      </c>
      <c r="AO250" t="s">
        <v>117</v>
      </c>
      <c r="AP250" t="b">
        <v>0</v>
      </c>
      <c r="AQ250" t="b">
        <v>0</v>
      </c>
      <c r="AR250" t="s">
        <v>71</v>
      </c>
      <c r="AS250" t="b">
        <v>0</v>
      </c>
      <c r="AT250" t="s">
        <v>60</v>
      </c>
      <c r="AU250" t="s">
        <v>60</v>
      </c>
      <c r="AX250" t="s">
        <v>60</v>
      </c>
      <c r="AY250" t="s">
        <v>60</v>
      </c>
      <c r="BA250" t="b">
        <v>0</v>
      </c>
      <c r="BB250" t="s">
        <v>60</v>
      </c>
      <c r="BC250">
        <v>8772100</v>
      </c>
      <c r="BD250" t="s">
        <v>60</v>
      </c>
    </row>
    <row r="251" spans="1:56" x14ac:dyDescent="0.25">
      <c r="A251" t="s">
        <v>360</v>
      </c>
      <c r="B251" t="s">
        <v>375</v>
      </c>
      <c r="C251">
        <v>8772120</v>
      </c>
      <c r="D251" t="s">
        <v>102</v>
      </c>
      <c r="E251" t="s">
        <v>102</v>
      </c>
      <c r="F251" t="s">
        <v>372</v>
      </c>
      <c r="G251">
        <v>1001</v>
      </c>
      <c r="H251" t="str">
        <f>"01351"</f>
        <v>01351</v>
      </c>
      <c r="I251" t="s">
        <v>60</v>
      </c>
      <c r="J251" t="s">
        <v>373</v>
      </c>
      <c r="K251" t="s">
        <v>62</v>
      </c>
      <c r="L251">
        <v>30</v>
      </c>
      <c r="N251" t="str">
        <f t="shared" si="12"/>
        <v>0</v>
      </c>
      <c r="O251">
        <v>30</v>
      </c>
      <c r="P251" t="s">
        <v>96</v>
      </c>
      <c r="Q251" t="s">
        <v>79</v>
      </c>
      <c r="R251" t="s">
        <v>79</v>
      </c>
      <c r="S251" t="s">
        <v>65</v>
      </c>
      <c r="T251" t="s">
        <v>66</v>
      </c>
      <c r="U251" t="s">
        <v>67</v>
      </c>
      <c r="V251" t="s">
        <v>67</v>
      </c>
      <c r="X251" t="b">
        <v>1</v>
      </c>
      <c r="Y251" t="b">
        <v>1</v>
      </c>
      <c r="Z251" t="b">
        <v>1</v>
      </c>
      <c r="AA251">
        <v>300</v>
      </c>
      <c r="AB251">
        <v>230</v>
      </c>
      <c r="AC251" t="s">
        <v>68</v>
      </c>
      <c r="AD251" t="b">
        <v>0</v>
      </c>
      <c r="AE251" t="b">
        <v>0</v>
      </c>
      <c r="AF251" t="s">
        <v>69</v>
      </c>
      <c r="AG251" t="s">
        <v>60</v>
      </c>
      <c r="AH251" t="s">
        <v>60</v>
      </c>
      <c r="AI251" t="b">
        <v>1</v>
      </c>
      <c r="AJ251" t="s">
        <v>60</v>
      </c>
      <c r="AK251" t="s">
        <v>60</v>
      </c>
      <c r="AL251" t="s">
        <v>60</v>
      </c>
      <c r="AM251" t="s">
        <v>60</v>
      </c>
      <c r="AN251" t="s">
        <v>116</v>
      </c>
      <c r="AO251" t="s">
        <v>117</v>
      </c>
      <c r="AP251" t="b">
        <v>0</v>
      </c>
      <c r="AQ251" t="b">
        <v>0</v>
      </c>
      <c r="AR251" t="s">
        <v>71</v>
      </c>
      <c r="AS251" t="b">
        <v>0</v>
      </c>
      <c r="AT251" t="s">
        <v>60</v>
      </c>
      <c r="AU251" t="s">
        <v>60</v>
      </c>
      <c r="AX251" t="s">
        <v>60</v>
      </c>
      <c r="AY251" t="s">
        <v>60</v>
      </c>
      <c r="BA251" t="b">
        <v>0</v>
      </c>
      <c r="BB251" t="s">
        <v>60</v>
      </c>
      <c r="BC251">
        <v>8772100</v>
      </c>
      <c r="BD251" t="s">
        <v>60</v>
      </c>
    </row>
    <row r="252" spans="1:56" x14ac:dyDescent="0.25">
      <c r="A252" t="s">
        <v>360</v>
      </c>
      <c r="B252" t="s">
        <v>376</v>
      </c>
      <c r="C252">
        <v>8772130</v>
      </c>
      <c r="D252" t="s">
        <v>98</v>
      </c>
      <c r="E252" t="s">
        <v>98</v>
      </c>
      <c r="F252" t="s">
        <v>372</v>
      </c>
      <c r="G252">
        <v>1001</v>
      </c>
      <c r="H252" t="str">
        <f>"01351"</f>
        <v>01351</v>
      </c>
      <c r="I252" t="s">
        <v>60</v>
      </c>
      <c r="J252" t="s">
        <v>373</v>
      </c>
      <c r="K252" t="s">
        <v>62</v>
      </c>
      <c r="L252">
        <v>30</v>
      </c>
      <c r="N252" t="str">
        <f t="shared" si="12"/>
        <v>0</v>
      </c>
      <c r="O252">
        <v>30</v>
      </c>
      <c r="P252" t="s">
        <v>96</v>
      </c>
      <c r="Q252" t="s">
        <v>64</v>
      </c>
      <c r="R252" t="s">
        <v>64</v>
      </c>
      <c r="S252" t="s">
        <v>65</v>
      </c>
      <c r="T252" t="s">
        <v>66</v>
      </c>
      <c r="U252" t="s">
        <v>67</v>
      </c>
      <c r="V252" t="s">
        <v>67</v>
      </c>
      <c r="X252" t="b">
        <v>1</v>
      </c>
      <c r="Y252" t="b">
        <v>1</v>
      </c>
      <c r="Z252" t="b">
        <v>1</v>
      </c>
      <c r="AA252">
        <v>300</v>
      </c>
      <c r="AB252">
        <v>230</v>
      </c>
      <c r="AC252" t="s">
        <v>68</v>
      </c>
      <c r="AD252" t="b">
        <v>0</v>
      </c>
      <c r="AE252" t="b">
        <v>0</v>
      </c>
      <c r="AF252" t="s">
        <v>69</v>
      </c>
      <c r="AG252" t="s">
        <v>60</v>
      </c>
      <c r="AH252" t="s">
        <v>60</v>
      </c>
      <c r="AI252" t="b">
        <v>1</v>
      </c>
      <c r="AJ252" t="s">
        <v>60</v>
      </c>
      <c r="AK252" t="s">
        <v>60</v>
      </c>
      <c r="AL252" t="s">
        <v>60</v>
      </c>
      <c r="AM252" t="s">
        <v>60</v>
      </c>
      <c r="AN252" t="s">
        <v>116</v>
      </c>
      <c r="AO252" t="s">
        <v>117</v>
      </c>
      <c r="AP252" t="b">
        <v>0</v>
      </c>
      <c r="AQ252" t="b">
        <v>0</v>
      </c>
      <c r="AR252" t="s">
        <v>71</v>
      </c>
      <c r="AS252" t="b">
        <v>0</v>
      </c>
      <c r="AT252" t="s">
        <v>60</v>
      </c>
      <c r="AU252" t="s">
        <v>60</v>
      </c>
      <c r="AX252" t="s">
        <v>60</v>
      </c>
      <c r="AY252" t="s">
        <v>60</v>
      </c>
      <c r="BA252" t="b">
        <v>0</v>
      </c>
      <c r="BB252" t="s">
        <v>60</v>
      </c>
      <c r="BC252">
        <v>8772100</v>
      </c>
      <c r="BD252" t="s">
        <v>60</v>
      </c>
    </row>
    <row r="253" spans="1:56" x14ac:dyDescent="0.25">
      <c r="A253" t="s">
        <v>377</v>
      </c>
      <c r="B253" t="s">
        <v>378</v>
      </c>
      <c r="C253">
        <v>2109420</v>
      </c>
      <c r="D253" t="s">
        <v>98</v>
      </c>
      <c r="E253" t="s">
        <v>98</v>
      </c>
      <c r="F253" t="s">
        <v>379</v>
      </c>
      <c r="G253">
        <v>1001</v>
      </c>
      <c r="H253" t="s">
        <v>380</v>
      </c>
      <c r="I253" t="s">
        <v>60</v>
      </c>
      <c r="J253" t="s">
        <v>381</v>
      </c>
      <c r="K253" t="s">
        <v>62</v>
      </c>
      <c r="L253">
        <v>35</v>
      </c>
      <c r="N253" t="str">
        <f t="shared" si="12"/>
        <v>0</v>
      </c>
      <c r="O253">
        <v>35</v>
      </c>
      <c r="P253" t="s">
        <v>96</v>
      </c>
      <c r="Q253" t="s">
        <v>64</v>
      </c>
      <c r="R253" t="s">
        <v>64</v>
      </c>
      <c r="S253" t="s">
        <v>65</v>
      </c>
      <c r="T253" t="s">
        <v>66</v>
      </c>
      <c r="U253" t="s">
        <v>67</v>
      </c>
      <c r="V253" t="s">
        <v>67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68</v>
      </c>
      <c r="AD253" t="b">
        <v>0</v>
      </c>
      <c r="AE253" t="b">
        <v>0</v>
      </c>
      <c r="AF253" t="s">
        <v>69</v>
      </c>
      <c r="AG253" t="s">
        <v>60</v>
      </c>
      <c r="AH253" t="s">
        <v>60</v>
      </c>
      <c r="AI253" t="b">
        <v>1</v>
      </c>
      <c r="AJ253" t="s">
        <v>60</v>
      </c>
      <c r="AK253" t="s">
        <v>60</v>
      </c>
      <c r="AL253" t="s">
        <v>60</v>
      </c>
      <c r="AM253" t="s">
        <v>60</v>
      </c>
      <c r="AN253" t="s">
        <v>60</v>
      </c>
      <c r="AO253" t="s">
        <v>70</v>
      </c>
      <c r="AP253" t="b">
        <v>0</v>
      </c>
      <c r="AQ253" t="b">
        <v>0</v>
      </c>
      <c r="AR253" t="s">
        <v>71</v>
      </c>
      <c r="AS253" t="b">
        <v>0</v>
      </c>
      <c r="AT253" t="s">
        <v>60</v>
      </c>
      <c r="AU253" t="s">
        <v>60</v>
      </c>
      <c r="AX253" t="s">
        <v>60</v>
      </c>
      <c r="AY253" t="s">
        <v>60</v>
      </c>
      <c r="BA253" t="b">
        <v>0</v>
      </c>
      <c r="BB253" t="s">
        <v>60</v>
      </c>
      <c r="BD253" t="s">
        <v>60</v>
      </c>
    </row>
    <row r="254" spans="1:56" x14ac:dyDescent="0.25">
      <c r="A254" t="s">
        <v>377</v>
      </c>
      <c r="B254" t="s">
        <v>378</v>
      </c>
      <c r="C254">
        <v>2109420</v>
      </c>
      <c r="D254" t="s">
        <v>58</v>
      </c>
      <c r="E254" t="s">
        <v>58</v>
      </c>
      <c r="F254" t="s">
        <v>379</v>
      </c>
      <c r="G254">
        <v>1002</v>
      </c>
      <c r="H254" t="s">
        <v>380</v>
      </c>
      <c r="I254" t="s">
        <v>60</v>
      </c>
      <c r="J254" t="s">
        <v>381</v>
      </c>
      <c r="K254" t="s">
        <v>62</v>
      </c>
      <c r="L254">
        <v>31</v>
      </c>
      <c r="N254" t="str">
        <f t="shared" si="12"/>
        <v>0</v>
      </c>
      <c r="O254">
        <v>31</v>
      </c>
      <c r="P254" t="s">
        <v>96</v>
      </c>
      <c r="Q254" t="s">
        <v>64</v>
      </c>
      <c r="R254" t="s">
        <v>64</v>
      </c>
      <c r="S254" t="s">
        <v>65</v>
      </c>
      <c r="T254" t="s">
        <v>66</v>
      </c>
      <c r="U254" t="s">
        <v>67</v>
      </c>
      <c r="V254" t="s">
        <v>67</v>
      </c>
      <c r="X254" t="b">
        <v>1</v>
      </c>
      <c r="Y254" t="b">
        <v>1</v>
      </c>
      <c r="Z254" t="b">
        <v>1</v>
      </c>
      <c r="AA254">
        <v>103</v>
      </c>
      <c r="AB254">
        <v>230</v>
      </c>
      <c r="AC254" t="s">
        <v>68</v>
      </c>
      <c r="AD254" t="b">
        <v>0</v>
      </c>
      <c r="AE254" t="b">
        <v>0</v>
      </c>
      <c r="AF254" t="s">
        <v>69</v>
      </c>
      <c r="AG254" t="s">
        <v>60</v>
      </c>
      <c r="AH254" t="s">
        <v>60</v>
      </c>
      <c r="AI254" t="b">
        <v>1</v>
      </c>
      <c r="AJ254" t="s">
        <v>60</v>
      </c>
      <c r="AK254" t="s">
        <v>60</v>
      </c>
      <c r="AL254" t="s">
        <v>60</v>
      </c>
      <c r="AM254" t="s">
        <v>60</v>
      </c>
      <c r="AN254" t="s">
        <v>60</v>
      </c>
      <c r="AO254" t="s">
        <v>70</v>
      </c>
      <c r="AP254" t="b">
        <v>0</v>
      </c>
      <c r="AQ254" t="b">
        <v>0</v>
      </c>
      <c r="AR254" t="s">
        <v>71</v>
      </c>
      <c r="AS254" t="b">
        <v>0</v>
      </c>
      <c r="AT254" t="s">
        <v>60</v>
      </c>
      <c r="AU254" t="s">
        <v>60</v>
      </c>
      <c r="AX254" t="s">
        <v>60</v>
      </c>
      <c r="AY254" t="s">
        <v>60</v>
      </c>
      <c r="BA254" t="b">
        <v>0</v>
      </c>
      <c r="BB254" t="s">
        <v>60</v>
      </c>
      <c r="BD254" t="s">
        <v>60</v>
      </c>
    </row>
    <row r="255" spans="1:56" x14ac:dyDescent="0.25">
      <c r="A255" t="s">
        <v>377</v>
      </c>
      <c r="B255" t="s">
        <v>382</v>
      </c>
      <c r="C255">
        <v>2109310</v>
      </c>
      <c r="D255" t="s">
        <v>73</v>
      </c>
      <c r="E255" t="s">
        <v>73</v>
      </c>
      <c r="F255" t="s">
        <v>383</v>
      </c>
      <c r="G255" t="str">
        <f>"0001"</f>
        <v>0001</v>
      </c>
      <c r="H255" t="str">
        <f>"01604"</f>
        <v>01604</v>
      </c>
      <c r="I255" t="s">
        <v>60</v>
      </c>
      <c r="J255" t="s">
        <v>384</v>
      </c>
      <c r="K255" t="s">
        <v>62</v>
      </c>
      <c r="L255">
        <v>25</v>
      </c>
      <c r="N255" t="str">
        <f t="shared" si="12"/>
        <v>0</v>
      </c>
      <c r="O255">
        <v>25</v>
      </c>
      <c r="P255" t="s">
        <v>96</v>
      </c>
      <c r="Q255" t="s">
        <v>79</v>
      </c>
      <c r="R255" t="s">
        <v>79</v>
      </c>
      <c r="S255" t="s">
        <v>65</v>
      </c>
      <c r="T255" t="s">
        <v>66</v>
      </c>
      <c r="U255" t="s">
        <v>67</v>
      </c>
      <c r="V255" t="s">
        <v>67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68</v>
      </c>
      <c r="AD255" t="b">
        <v>0</v>
      </c>
      <c r="AE255" t="b">
        <v>0</v>
      </c>
      <c r="AF255" t="s">
        <v>69</v>
      </c>
      <c r="AG255" t="s">
        <v>60</v>
      </c>
      <c r="AH255" t="s">
        <v>60</v>
      </c>
      <c r="AI255" t="b">
        <v>1</v>
      </c>
      <c r="AJ255" t="s">
        <v>60</v>
      </c>
      <c r="AK255" t="s">
        <v>60</v>
      </c>
      <c r="AL255" t="s">
        <v>60</v>
      </c>
      <c r="AM255" t="s">
        <v>60</v>
      </c>
      <c r="AN255" t="s">
        <v>166</v>
      </c>
      <c r="AO255" t="s">
        <v>70</v>
      </c>
      <c r="AP255" t="b">
        <v>0</v>
      </c>
      <c r="AQ255" t="b">
        <v>0</v>
      </c>
      <c r="AR255" t="s">
        <v>71</v>
      </c>
      <c r="AS255" t="b">
        <v>0</v>
      </c>
      <c r="AT255" t="s">
        <v>72</v>
      </c>
      <c r="AU255" t="s">
        <v>60</v>
      </c>
      <c r="AX255" t="s">
        <v>60</v>
      </c>
      <c r="AY255" t="s">
        <v>60</v>
      </c>
      <c r="BA255" t="b">
        <v>0</v>
      </c>
      <c r="BB255" t="s">
        <v>60</v>
      </c>
      <c r="BD255" t="s">
        <v>60</v>
      </c>
    </row>
    <row r="256" spans="1:56" x14ac:dyDescent="0.25">
      <c r="A256" t="s">
        <v>377</v>
      </c>
      <c r="B256" t="s">
        <v>382</v>
      </c>
      <c r="C256">
        <v>2109310</v>
      </c>
      <c r="D256" t="s">
        <v>85</v>
      </c>
      <c r="E256" t="s">
        <v>85</v>
      </c>
      <c r="F256" t="s">
        <v>379</v>
      </c>
      <c r="G256">
        <v>1001</v>
      </c>
      <c r="H256" t="s">
        <v>380</v>
      </c>
      <c r="I256" t="s">
        <v>60</v>
      </c>
      <c r="J256" t="s">
        <v>381</v>
      </c>
      <c r="K256" t="s">
        <v>62</v>
      </c>
      <c r="L256">
        <v>25</v>
      </c>
      <c r="N256" t="str">
        <f t="shared" si="12"/>
        <v>0</v>
      </c>
      <c r="O256">
        <v>25</v>
      </c>
      <c r="P256" t="s">
        <v>96</v>
      </c>
      <c r="Q256" t="s">
        <v>79</v>
      </c>
      <c r="R256" t="s">
        <v>79</v>
      </c>
      <c r="S256" t="s">
        <v>65</v>
      </c>
      <c r="T256" t="s">
        <v>66</v>
      </c>
      <c r="U256" t="s">
        <v>67</v>
      </c>
      <c r="V256" t="s">
        <v>67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68</v>
      </c>
      <c r="AD256" t="b">
        <v>0</v>
      </c>
      <c r="AE256" t="b">
        <v>0</v>
      </c>
      <c r="AF256" t="s">
        <v>69</v>
      </c>
      <c r="AG256" t="s">
        <v>60</v>
      </c>
      <c r="AH256" t="s">
        <v>60</v>
      </c>
      <c r="AI256" t="b">
        <v>1</v>
      </c>
      <c r="AJ256" t="s">
        <v>60</v>
      </c>
      <c r="AK256" t="s">
        <v>60</v>
      </c>
      <c r="AL256" t="s">
        <v>60</v>
      </c>
      <c r="AM256" t="s">
        <v>60</v>
      </c>
      <c r="AN256" t="s">
        <v>60</v>
      </c>
      <c r="AO256" t="s">
        <v>70</v>
      </c>
      <c r="AP256" t="b">
        <v>0</v>
      </c>
      <c r="AQ256" t="b">
        <v>0</v>
      </c>
      <c r="AR256" t="s">
        <v>71</v>
      </c>
      <c r="AS256" t="b">
        <v>0</v>
      </c>
      <c r="AT256" t="s">
        <v>60</v>
      </c>
      <c r="AU256" t="s">
        <v>60</v>
      </c>
      <c r="AX256" t="s">
        <v>60</v>
      </c>
      <c r="AY256" t="s">
        <v>60</v>
      </c>
      <c r="BA256" t="b">
        <v>0</v>
      </c>
      <c r="BB256" t="s">
        <v>60</v>
      </c>
      <c r="BD256" t="s">
        <v>60</v>
      </c>
    </row>
    <row r="257" spans="1:56" x14ac:dyDescent="0.25">
      <c r="A257" t="s">
        <v>377</v>
      </c>
      <c r="B257" t="s">
        <v>382</v>
      </c>
      <c r="C257">
        <v>2109310</v>
      </c>
      <c r="D257" t="s">
        <v>102</v>
      </c>
      <c r="E257" t="s">
        <v>102</v>
      </c>
      <c r="F257" t="s">
        <v>379</v>
      </c>
      <c r="G257">
        <v>1002</v>
      </c>
      <c r="H257" t="s">
        <v>380</v>
      </c>
      <c r="I257" t="s">
        <v>60</v>
      </c>
      <c r="J257" t="s">
        <v>381</v>
      </c>
      <c r="K257" t="s">
        <v>62</v>
      </c>
      <c r="L257">
        <v>25</v>
      </c>
      <c r="N257" t="str">
        <f t="shared" si="12"/>
        <v>0</v>
      </c>
      <c r="O257">
        <v>25</v>
      </c>
      <c r="P257" t="s">
        <v>96</v>
      </c>
      <c r="Q257" t="s">
        <v>79</v>
      </c>
      <c r="R257" t="s">
        <v>79</v>
      </c>
      <c r="S257" t="s">
        <v>65</v>
      </c>
      <c r="T257" t="s">
        <v>66</v>
      </c>
      <c r="U257" t="s">
        <v>67</v>
      </c>
      <c r="V257" t="s">
        <v>67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68</v>
      </c>
      <c r="AD257" t="b">
        <v>0</v>
      </c>
      <c r="AE257" t="b">
        <v>0</v>
      </c>
      <c r="AF257" t="s">
        <v>69</v>
      </c>
      <c r="AG257" t="s">
        <v>60</v>
      </c>
      <c r="AH257" t="s">
        <v>60</v>
      </c>
      <c r="AI257" t="b">
        <v>1</v>
      </c>
      <c r="AJ257" t="s">
        <v>60</v>
      </c>
      <c r="AK257" t="s">
        <v>60</v>
      </c>
      <c r="AL257" t="s">
        <v>60</v>
      </c>
      <c r="AM257" t="s">
        <v>60</v>
      </c>
      <c r="AN257" t="s">
        <v>60</v>
      </c>
      <c r="AO257" t="s">
        <v>70</v>
      </c>
      <c r="AP257" t="b">
        <v>0</v>
      </c>
      <c r="AQ257" t="b">
        <v>0</v>
      </c>
      <c r="AR257" t="s">
        <v>71</v>
      </c>
      <c r="AS257" t="b">
        <v>0</v>
      </c>
      <c r="AT257" t="s">
        <v>60</v>
      </c>
      <c r="AU257" t="s">
        <v>60</v>
      </c>
      <c r="AX257" t="s">
        <v>60</v>
      </c>
      <c r="AY257" t="s">
        <v>60</v>
      </c>
      <c r="BA257" t="b">
        <v>0</v>
      </c>
      <c r="BB257" t="s">
        <v>60</v>
      </c>
      <c r="BD257" t="s">
        <v>60</v>
      </c>
    </row>
    <row r="258" spans="1:56" x14ac:dyDescent="0.25">
      <c r="A258" t="s">
        <v>377</v>
      </c>
      <c r="B258" t="s">
        <v>382</v>
      </c>
      <c r="C258">
        <v>2109310</v>
      </c>
      <c r="D258" t="s">
        <v>105</v>
      </c>
      <c r="E258" t="s">
        <v>105</v>
      </c>
      <c r="F258" t="s">
        <v>379</v>
      </c>
      <c r="G258">
        <v>1003</v>
      </c>
      <c r="H258" t="s">
        <v>380</v>
      </c>
      <c r="I258" t="s">
        <v>60</v>
      </c>
      <c r="J258" t="s">
        <v>381</v>
      </c>
      <c r="K258" t="s">
        <v>62</v>
      </c>
      <c r="L258">
        <v>25</v>
      </c>
      <c r="N258" t="str">
        <f t="shared" ref="N258:N321" si="14">"0"</f>
        <v>0</v>
      </c>
      <c r="O258">
        <v>25</v>
      </c>
      <c r="P258" t="s">
        <v>96</v>
      </c>
      <c r="Q258" t="s">
        <v>79</v>
      </c>
      <c r="R258" t="s">
        <v>79</v>
      </c>
      <c r="S258" t="s">
        <v>65</v>
      </c>
      <c r="T258" t="s">
        <v>66</v>
      </c>
      <c r="U258" t="s">
        <v>67</v>
      </c>
      <c r="V258" t="s">
        <v>67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68</v>
      </c>
      <c r="AD258" t="b">
        <v>0</v>
      </c>
      <c r="AE258" t="b">
        <v>0</v>
      </c>
      <c r="AF258" t="s">
        <v>69</v>
      </c>
      <c r="AG258" t="s">
        <v>60</v>
      </c>
      <c r="AH258" t="s">
        <v>60</v>
      </c>
      <c r="AI258" t="b">
        <v>1</v>
      </c>
      <c r="AJ258" t="s">
        <v>60</v>
      </c>
      <c r="AK258" t="s">
        <v>60</v>
      </c>
      <c r="AL258" t="s">
        <v>60</v>
      </c>
      <c r="AM258" t="s">
        <v>60</v>
      </c>
      <c r="AN258" t="s">
        <v>60</v>
      </c>
      <c r="AO258" t="s">
        <v>70</v>
      </c>
      <c r="AP258" t="b">
        <v>0</v>
      </c>
      <c r="AQ258" t="b">
        <v>0</v>
      </c>
      <c r="AR258" t="s">
        <v>71</v>
      </c>
      <c r="AS258" t="b">
        <v>0</v>
      </c>
      <c r="AT258" t="s">
        <v>60</v>
      </c>
      <c r="AU258" t="s">
        <v>60</v>
      </c>
      <c r="AX258" t="s">
        <v>60</v>
      </c>
      <c r="AY258" t="s">
        <v>60</v>
      </c>
      <c r="BA258" t="b">
        <v>0</v>
      </c>
      <c r="BB258" t="s">
        <v>60</v>
      </c>
      <c r="BD258" t="s">
        <v>60</v>
      </c>
    </row>
    <row r="259" spans="1:56" x14ac:dyDescent="0.25">
      <c r="A259" t="s">
        <v>377</v>
      </c>
      <c r="B259" t="s">
        <v>382</v>
      </c>
      <c r="C259">
        <v>2109310</v>
      </c>
      <c r="D259" t="s">
        <v>85</v>
      </c>
      <c r="E259" t="s">
        <v>85</v>
      </c>
      <c r="F259" t="s">
        <v>346</v>
      </c>
      <c r="G259">
        <v>1008</v>
      </c>
      <c r="H259" t="str">
        <f>"01256"</f>
        <v>01256</v>
      </c>
      <c r="I259" t="s">
        <v>60</v>
      </c>
      <c r="J259" t="s">
        <v>347</v>
      </c>
      <c r="K259" t="s">
        <v>62</v>
      </c>
      <c r="L259">
        <v>25</v>
      </c>
      <c r="N259" t="str">
        <f t="shared" si="14"/>
        <v>0</v>
      </c>
      <c r="O259">
        <v>25</v>
      </c>
      <c r="P259" t="s">
        <v>96</v>
      </c>
      <c r="Q259" t="s">
        <v>79</v>
      </c>
      <c r="R259" t="s">
        <v>79</v>
      </c>
      <c r="S259" t="s">
        <v>65</v>
      </c>
      <c r="T259" t="s">
        <v>66</v>
      </c>
      <c r="U259" t="s">
        <v>67</v>
      </c>
      <c r="V259" t="s">
        <v>67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68</v>
      </c>
      <c r="AD259" t="b">
        <v>0</v>
      </c>
      <c r="AE259" t="b">
        <v>0</v>
      </c>
      <c r="AF259" t="s">
        <v>69</v>
      </c>
      <c r="AG259" t="s">
        <v>60</v>
      </c>
      <c r="AH259" t="s">
        <v>60</v>
      </c>
      <c r="AI259" t="b">
        <v>1</v>
      </c>
      <c r="AJ259" t="s">
        <v>60</v>
      </c>
      <c r="AK259" t="s">
        <v>60</v>
      </c>
      <c r="AL259" t="s">
        <v>60</v>
      </c>
      <c r="AM259" t="s">
        <v>60</v>
      </c>
      <c r="AN259" t="s">
        <v>60</v>
      </c>
      <c r="AO259" t="s">
        <v>70</v>
      </c>
      <c r="AP259" t="b">
        <v>0</v>
      </c>
      <c r="AQ259" t="b">
        <v>0</v>
      </c>
      <c r="AR259" t="s">
        <v>71</v>
      </c>
      <c r="AS259" t="b">
        <v>0</v>
      </c>
      <c r="AT259" t="s">
        <v>60</v>
      </c>
      <c r="AU259" t="s">
        <v>60</v>
      </c>
      <c r="AX259" t="s">
        <v>60</v>
      </c>
      <c r="AY259" t="s">
        <v>60</v>
      </c>
      <c r="BA259" t="b">
        <v>0</v>
      </c>
      <c r="BB259" t="s">
        <v>60</v>
      </c>
      <c r="BD259" t="s">
        <v>60</v>
      </c>
    </row>
    <row r="260" spans="1:56" x14ac:dyDescent="0.25">
      <c r="A260" t="s">
        <v>377</v>
      </c>
      <c r="B260" t="s">
        <v>382</v>
      </c>
      <c r="C260">
        <v>2109310</v>
      </c>
      <c r="D260" t="s">
        <v>85</v>
      </c>
      <c r="E260" t="s">
        <v>85</v>
      </c>
      <c r="F260" t="s">
        <v>383</v>
      </c>
      <c r="G260">
        <v>1010</v>
      </c>
      <c r="H260" t="str">
        <f>"01604"</f>
        <v>01604</v>
      </c>
      <c r="I260" t="s">
        <v>60</v>
      </c>
      <c r="J260" t="s">
        <v>384</v>
      </c>
      <c r="K260" t="s">
        <v>62</v>
      </c>
      <c r="L260">
        <v>25</v>
      </c>
      <c r="N260" t="str">
        <f t="shared" si="14"/>
        <v>0</v>
      </c>
      <c r="O260">
        <v>25</v>
      </c>
      <c r="P260" t="s">
        <v>96</v>
      </c>
      <c r="Q260" t="s">
        <v>79</v>
      </c>
      <c r="R260" t="s">
        <v>79</v>
      </c>
      <c r="S260" t="s">
        <v>65</v>
      </c>
      <c r="T260" t="s">
        <v>66</v>
      </c>
      <c r="U260" t="s">
        <v>67</v>
      </c>
      <c r="V260" t="s">
        <v>67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68</v>
      </c>
      <c r="AD260" t="b">
        <v>0</v>
      </c>
      <c r="AE260" t="b">
        <v>0</v>
      </c>
      <c r="AF260" t="s">
        <v>69</v>
      </c>
      <c r="AG260" t="s">
        <v>60</v>
      </c>
      <c r="AH260" t="s">
        <v>60</v>
      </c>
      <c r="AI260" t="b">
        <v>1</v>
      </c>
      <c r="AJ260" t="s">
        <v>60</v>
      </c>
      <c r="AK260" t="s">
        <v>60</v>
      </c>
      <c r="AL260" t="s">
        <v>60</v>
      </c>
      <c r="AM260" t="s">
        <v>60</v>
      </c>
      <c r="AN260" t="s">
        <v>60</v>
      </c>
      <c r="AO260" t="s">
        <v>70</v>
      </c>
      <c r="AP260" t="b">
        <v>0</v>
      </c>
      <c r="AQ260" t="b">
        <v>0</v>
      </c>
      <c r="AR260" t="s">
        <v>71</v>
      </c>
      <c r="AS260" t="b">
        <v>0</v>
      </c>
      <c r="AT260" t="s">
        <v>60</v>
      </c>
      <c r="AU260" t="s">
        <v>60</v>
      </c>
      <c r="AX260" t="s">
        <v>60</v>
      </c>
      <c r="AY260" t="s">
        <v>60</v>
      </c>
      <c r="BA260" t="b">
        <v>0</v>
      </c>
      <c r="BB260" t="s">
        <v>60</v>
      </c>
      <c r="BD260" t="s">
        <v>60</v>
      </c>
    </row>
    <row r="261" spans="1:56" x14ac:dyDescent="0.25">
      <c r="A261" t="s">
        <v>377</v>
      </c>
      <c r="B261" t="s">
        <v>382</v>
      </c>
      <c r="C261">
        <v>2109310</v>
      </c>
      <c r="D261" t="s">
        <v>58</v>
      </c>
      <c r="E261" t="s">
        <v>58</v>
      </c>
      <c r="F261" t="s">
        <v>383</v>
      </c>
      <c r="G261">
        <v>1011</v>
      </c>
      <c r="H261" t="str">
        <f>"01604"</f>
        <v>01604</v>
      </c>
      <c r="I261" t="s">
        <v>60</v>
      </c>
      <c r="J261" t="s">
        <v>384</v>
      </c>
      <c r="K261" t="s">
        <v>62</v>
      </c>
      <c r="L261">
        <v>25</v>
      </c>
      <c r="N261" t="str">
        <f t="shared" si="14"/>
        <v>0</v>
      </c>
      <c r="O261">
        <v>25</v>
      </c>
      <c r="P261" t="s">
        <v>96</v>
      </c>
      <c r="Q261" t="s">
        <v>79</v>
      </c>
      <c r="R261" t="s">
        <v>79</v>
      </c>
      <c r="S261" t="s">
        <v>65</v>
      </c>
      <c r="T261" t="s">
        <v>66</v>
      </c>
      <c r="U261" t="s">
        <v>67</v>
      </c>
      <c r="V261" t="s">
        <v>67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68</v>
      </c>
      <c r="AD261" t="b">
        <v>0</v>
      </c>
      <c r="AE261" t="b">
        <v>0</v>
      </c>
      <c r="AF261" t="s">
        <v>69</v>
      </c>
      <c r="AG261" t="s">
        <v>60</v>
      </c>
      <c r="AH261" t="s">
        <v>60</v>
      </c>
      <c r="AI261" t="b">
        <v>1</v>
      </c>
      <c r="AJ261" t="s">
        <v>60</v>
      </c>
      <c r="AK261" t="s">
        <v>60</v>
      </c>
      <c r="AL261" t="s">
        <v>60</v>
      </c>
      <c r="AM261" t="s">
        <v>60</v>
      </c>
      <c r="AN261" t="s">
        <v>60</v>
      </c>
      <c r="AO261" t="s">
        <v>70</v>
      </c>
      <c r="AP261" t="b">
        <v>0</v>
      </c>
      <c r="AQ261" t="b">
        <v>0</v>
      </c>
      <c r="AR261" t="s">
        <v>71</v>
      </c>
      <c r="AS261" t="b">
        <v>0</v>
      </c>
      <c r="AT261" t="s">
        <v>60</v>
      </c>
      <c r="AU261" t="s">
        <v>60</v>
      </c>
      <c r="AX261" t="s">
        <v>60</v>
      </c>
      <c r="AY261" t="s">
        <v>60</v>
      </c>
      <c r="BA261" t="b">
        <v>0</v>
      </c>
      <c r="BB261" t="s">
        <v>60</v>
      </c>
      <c r="BD261" t="s">
        <v>60</v>
      </c>
    </row>
    <row r="262" spans="1:56" x14ac:dyDescent="0.25">
      <c r="A262" t="s">
        <v>377</v>
      </c>
      <c r="B262" t="s">
        <v>382</v>
      </c>
      <c r="C262">
        <v>2109310</v>
      </c>
      <c r="D262" t="s">
        <v>102</v>
      </c>
      <c r="E262" t="s">
        <v>102</v>
      </c>
      <c r="F262" t="s">
        <v>383</v>
      </c>
      <c r="G262">
        <v>1012</v>
      </c>
      <c r="H262" t="str">
        <f>"01604"</f>
        <v>01604</v>
      </c>
      <c r="I262" t="s">
        <v>60</v>
      </c>
      <c r="J262" t="s">
        <v>384</v>
      </c>
      <c r="K262" t="s">
        <v>62</v>
      </c>
      <c r="L262">
        <v>25</v>
      </c>
      <c r="N262" t="str">
        <f t="shared" si="14"/>
        <v>0</v>
      </c>
      <c r="O262">
        <v>25</v>
      </c>
      <c r="P262" t="s">
        <v>96</v>
      </c>
      <c r="Q262" t="s">
        <v>79</v>
      </c>
      <c r="R262" t="s">
        <v>79</v>
      </c>
      <c r="S262" t="s">
        <v>65</v>
      </c>
      <c r="T262" t="s">
        <v>66</v>
      </c>
      <c r="U262" t="s">
        <v>67</v>
      </c>
      <c r="V262" t="s">
        <v>67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68</v>
      </c>
      <c r="AD262" t="b">
        <v>0</v>
      </c>
      <c r="AE262" t="b">
        <v>0</v>
      </c>
      <c r="AF262" t="s">
        <v>69</v>
      </c>
      <c r="AG262" t="s">
        <v>60</v>
      </c>
      <c r="AH262" t="s">
        <v>60</v>
      </c>
      <c r="AI262" t="b">
        <v>1</v>
      </c>
      <c r="AJ262" t="s">
        <v>60</v>
      </c>
      <c r="AK262" t="s">
        <v>60</v>
      </c>
      <c r="AL262" t="s">
        <v>60</v>
      </c>
      <c r="AM262" t="s">
        <v>60</v>
      </c>
      <c r="AN262" t="s">
        <v>60</v>
      </c>
      <c r="AO262" t="s">
        <v>70</v>
      </c>
      <c r="AP262" t="b">
        <v>0</v>
      </c>
      <c r="AQ262" t="b">
        <v>0</v>
      </c>
      <c r="AR262" t="s">
        <v>71</v>
      </c>
      <c r="AS262" t="b">
        <v>0</v>
      </c>
      <c r="AT262" t="s">
        <v>60</v>
      </c>
      <c r="AU262" t="s">
        <v>60</v>
      </c>
      <c r="AX262" t="s">
        <v>60</v>
      </c>
      <c r="AY262" t="s">
        <v>60</v>
      </c>
      <c r="BA262" t="b">
        <v>0</v>
      </c>
      <c r="BB262" t="s">
        <v>60</v>
      </c>
      <c r="BD262" t="s">
        <v>60</v>
      </c>
    </row>
    <row r="263" spans="1:56" x14ac:dyDescent="0.25">
      <c r="A263" t="s">
        <v>377</v>
      </c>
      <c r="B263" t="s">
        <v>385</v>
      </c>
      <c r="C263">
        <v>2109310</v>
      </c>
      <c r="D263" t="s">
        <v>105</v>
      </c>
      <c r="E263" t="s">
        <v>105</v>
      </c>
      <c r="F263" t="s">
        <v>358</v>
      </c>
      <c r="G263" t="s">
        <v>114</v>
      </c>
      <c r="H263" t="str">
        <f>"01152"</f>
        <v>01152</v>
      </c>
      <c r="I263" t="s">
        <v>60</v>
      </c>
      <c r="J263" t="s">
        <v>359</v>
      </c>
      <c r="K263" t="s">
        <v>62</v>
      </c>
      <c r="L263">
        <v>25</v>
      </c>
      <c r="N263" t="str">
        <f t="shared" si="14"/>
        <v>0</v>
      </c>
      <c r="O263">
        <v>25</v>
      </c>
      <c r="P263" t="s">
        <v>96</v>
      </c>
      <c r="Q263" t="s">
        <v>79</v>
      </c>
      <c r="R263" t="s">
        <v>79</v>
      </c>
      <c r="S263" t="s">
        <v>65</v>
      </c>
      <c r="T263" t="s">
        <v>66</v>
      </c>
      <c r="U263" t="s">
        <v>67</v>
      </c>
      <c r="V263" t="s">
        <v>67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68</v>
      </c>
      <c r="AD263" t="b">
        <v>0</v>
      </c>
      <c r="AE263" t="b">
        <v>0</v>
      </c>
      <c r="AF263" t="s">
        <v>69</v>
      </c>
      <c r="AG263" t="s">
        <v>60</v>
      </c>
      <c r="AH263" t="s">
        <v>60</v>
      </c>
      <c r="AI263" t="b">
        <v>1</v>
      </c>
      <c r="AJ263" t="s">
        <v>60</v>
      </c>
      <c r="AK263" t="s">
        <v>60</v>
      </c>
      <c r="AL263" t="s">
        <v>60</v>
      </c>
      <c r="AM263" t="s">
        <v>60</v>
      </c>
      <c r="AN263" t="s">
        <v>116</v>
      </c>
      <c r="AO263" t="s">
        <v>70</v>
      </c>
      <c r="AP263" t="b">
        <v>0</v>
      </c>
      <c r="AQ263" t="b">
        <v>0</v>
      </c>
      <c r="AR263" t="s">
        <v>71</v>
      </c>
      <c r="AS263" t="b">
        <v>0</v>
      </c>
      <c r="AT263" t="s">
        <v>60</v>
      </c>
      <c r="AU263" t="s">
        <v>60</v>
      </c>
      <c r="AX263" t="s">
        <v>60</v>
      </c>
      <c r="AY263" t="s">
        <v>60</v>
      </c>
      <c r="BA263" t="b">
        <v>0</v>
      </c>
      <c r="BB263" t="s">
        <v>60</v>
      </c>
      <c r="BD263" t="s">
        <v>60</v>
      </c>
    </row>
    <row r="264" spans="1:56" x14ac:dyDescent="0.25">
      <c r="A264" t="s">
        <v>377</v>
      </c>
      <c r="B264" t="s">
        <v>386</v>
      </c>
      <c r="C264">
        <v>2109320</v>
      </c>
      <c r="D264" t="s">
        <v>73</v>
      </c>
      <c r="E264" t="s">
        <v>73</v>
      </c>
      <c r="F264" t="s">
        <v>343</v>
      </c>
      <c r="G264">
        <v>1001</v>
      </c>
      <c r="H264" t="str">
        <f>"01153"</f>
        <v>01153</v>
      </c>
      <c r="I264" t="s">
        <v>60</v>
      </c>
      <c r="J264" t="s">
        <v>344</v>
      </c>
      <c r="K264" t="s">
        <v>62</v>
      </c>
      <c r="L264">
        <v>26</v>
      </c>
      <c r="N264" t="str">
        <f t="shared" si="14"/>
        <v>0</v>
      </c>
      <c r="O264">
        <v>26</v>
      </c>
      <c r="P264" t="s">
        <v>96</v>
      </c>
      <c r="Q264" t="s">
        <v>64</v>
      </c>
      <c r="R264" t="s">
        <v>64</v>
      </c>
      <c r="S264" t="s">
        <v>65</v>
      </c>
      <c r="T264" t="s">
        <v>66</v>
      </c>
      <c r="U264" t="s">
        <v>67</v>
      </c>
      <c r="V264" t="s">
        <v>67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68</v>
      </c>
      <c r="AD264" t="b">
        <v>0</v>
      </c>
      <c r="AE264" t="b">
        <v>0</v>
      </c>
      <c r="AF264" t="s">
        <v>69</v>
      </c>
      <c r="AG264" t="s">
        <v>60</v>
      </c>
      <c r="AH264" t="s">
        <v>60</v>
      </c>
      <c r="AI264" t="b">
        <v>1</v>
      </c>
      <c r="AJ264" t="s">
        <v>92</v>
      </c>
      <c r="AK264" t="s">
        <v>60</v>
      </c>
      <c r="AL264" t="s">
        <v>60</v>
      </c>
      <c r="AM264" t="s">
        <v>60</v>
      </c>
      <c r="AN264" t="s">
        <v>97</v>
      </c>
      <c r="AO264" t="s">
        <v>70</v>
      </c>
      <c r="AP264" t="b">
        <v>0</v>
      </c>
      <c r="AQ264" t="b">
        <v>0</v>
      </c>
      <c r="AR264" t="s">
        <v>71</v>
      </c>
      <c r="AS264" t="b">
        <v>0</v>
      </c>
      <c r="AT264" t="s">
        <v>60</v>
      </c>
      <c r="AU264" t="s">
        <v>60</v>
      </c>
      <c r="AX264" t="s">
        <v>60</v>
      </c>
      <c r="AY264" t="s">
        <v>60</v>
      </c>
      <c r="BA264" t="b">
        <v>0</v>
      </c>
      <c r="BB264" t="s">
        <v>60</v>
      </c>
      <c r="BD264" t="s">
        <v>60</v>
      </c>
    </row>
    <row r="265" spans="1:56" x14ac:dyDescent="0.25">
      <c r="A265" t="s">
        <v>377</v>
      </c>
      <c r="B265" t="s">
        <v>386</v>
      </c>
      <c r="C265">
        <v>2109320</v>
      </c>
      <c r="D265" t="s">
        <v>105</v>
      </c>
      <c r="E265" t="s">
        <v>105</v>
      </c>
      <c r="F265" t="s">
        <v>343</v>
      </c>
      <c r="G265">
        <v>1002</v>
      </c>
      <c r="H265" t="str">
        <f>"01153"</f>
        <v>01153</v>
      </c>
      <c r="I265" t="s">
        <v>60</v>
      </c>
      <c r="J265" t="s">
        <v>344</v>
      </c>
      <c r="K265" t="s">
        <v>62</v>
      </c>
      <c r="L265">
        <v>26</v>
      </c>
      <c r="N265" t="str">
        <f t="shared" si="14"/>
        <v>0</v>
      </c>
      <c r="O265">
        <v>26</v>
      </c>
      <c r="P265" t="s">
        <v>96</v>
      </c>
      <c r="Q265" t="s">
        <v>64</v>
      </c>
      <c r="R265" t="s">
        <v>64</v>
      </c>
      <c r="S265" t="s">
        <v>65</v>
      </c>
      <c r="T265" t="s">
        <v>66</v>
      </c>
      <c r="U265" t="s">
        <v>67</v>
      </c>
      <c r="V265" t="s">
        <v>67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68</v>
      </c>
      <c r="AD265" t="b">
        <v>0</v>
      </c>
      <c r="AE265" t="b">
        <v>0</v>
      </c>
      <c r="AF265" t="s">
        <v>69</v>
      </c>
      <c r="AG265" t="s">
        <v>60</v>
      </c>
      <c r="AH265" t="s">
        <v>60</v>
      </c>
      <c r="AI265" t="b">
        <v>1</v>
      </c>
      <c r="AJ265" t="s">
        <v>92</v>
      </c>
      <c r="AK265" t="s">
        <v>60</v>
      </c>
      <c r="AL265" t="s">
        <v>60</v>
      </c>
      <c r="AM265" t="s">
        <v>60</v>
      </c>
      <c r="AN265" t="s">
        <v>97</v>
      </c>
      <c r="AO265" t="s">
        <v>70</v>
      </c>
      <c r="AP265" t="b">
        <v>0</v>
      </c>
      <c r="AQ265" t="b">
        <v>0</v>
      </c>
      <c r="AR265" t="s">
        <v>71</v>
      </c>
      <c r="AS265" t="b">
        <v>0</v>
      </c>
      <c r="AT265" t="s">
        <v>60</v>
      </c>
      <c r="AU265" t="s">
        <v>60</v>
      </c>
      <c r="AX265" t="s">
        <v>60</v>
      </c>
      <c r="AY265" t="s">
        <v>60</v>
      </c>
      <c r="BA265" t="b">
        <v>0</v>
      </c>
      <c r="BB265" t="s">
        <v>60</v>
      </c>
      <c r="BD265" t="s">
        <v>60</v>
      </c>
    </row>
    <row r="266" spans="1:56" x14ac:dyDescent="0.25">
      <c r="A266" t="s">
        <v>377</v>
      </c>
      <c r="B266" t="s">
        <v>386</v>
      </c>
      <c r="C266">
        <v>2109320</v>
      </c>
      <c r="D266" t="s">
        <v>98</v>
      </c>
      <c r="E266" t="s">
        <v>98</v>
      </c>
      <c r="G266">
        <v>1004</v>
      </c>
      <c r="H266" t="str">
        <f>"01157"</f>
        <v>01157</v>
      </c>
      <c r="I266" t="s">
        <v>60</v>
      </c>
      <c r="J266" t="s">
        <v>387</v>
      </c>
      <c r="K266" t="s">
        <v>62</v>
      </c>
      <c r="L266">
        <v>26</v>
      </c>
      <c r="N266" t="str">
        <f t="shared" si="14"/>
        <v>0</v>
      </c>
      <c r="O266">
        <v>26</v>
      </c>
      <c r="P266" t="s">
        <v>96</v>
      </c>
      <c r="Q266" t="s">
        <v>64</v>
      </c>
      <c r="R266" t="s">
        <v>64</v>
      </c>
      <c r="S266" t="s">
        <v>65</v>
      </c>
      <c r="T266" t="s">
        <v>66</v>
      </c>
      <c r="U266" t="s">
        <v>67</v>
      </c>
      <c r="V266" t="s">
        <v>67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68</v>
      </c>
      <c r="AD266" t="b">
        <v>0</v>
      </c>
      <c r="AE266" t="b">
        <v>0</v>
      </c>
      <c r="AF266" t="s">
        <v>69</v>
      </c>
      <c r="AG266" t="s">
        <v>60</v>
      </c>
      <c r="AH266" t="s">
        <v>60</v>
      </c>
      <c r="AI266" t="b">
        <v>1</v>
      </c>
      <c r="AJ266" t="s">
        <v>92</v>
      </c>
      <c r="AK266" t="s">
        <v>60</v>
      </c>
      <c r="AL266" t="s">
        <v>60</v>
      </c>
      <c r="AM266" t="s">
        <v>60</v>
      </c>
      <c r="AN266" t="s">
        <v>97</v>
      </c>
      <c r="AO266" t="s">
        <v>70</v>
      </c>
      <c r="AP266" t="b">
        <v>0</v>
      </c>
      <c r="AQ266" t="b">
        <v>0</v>
      </c>
      <c r="AR266" t="s">
        <v>71</v>
      </c>
      <c r="AS266" t="b">
        <v>0</v>
      </c>
      <c r="AT266" t="s">
        <v>72</v>
      </c>
      <c r="AU266" t="s">
        <v>60</v>
      </c>
      <c r="AX266" t="s">
        <v>60</v>
      </c>
      <c r="AY266" t="s">
        <v>60</v>
      </c>
      <c r="BA266" t="b">
        <v>0</v>
      </c>
      <c r="BB266" t="s">
        <v>60</v>
      </c>
      <c r="BD266" t="s">
        <v>60</v>
      </c>
    </row>
    <row r="267" spans="1:56" x14ac:dyDescent="0.25">
      <c r="A267" t="s">
        <v>377</v>
      </c>
      <c r="B267" t="s">
        <v>386</v>
      </c>
      <c r="C267">
        <v>2109320</v>
      </c>
      <c r="D267" t="s">
        <v>85</v>
      </c>
      <c r="E267" t="s">
        <v>85</v>
      </c>
      <c r="G267">
        <v>1005</v>
      </c>
      <c r="H267" t="str">
        <f>"01157"</f>
        <v>01157</v>
      </c>
      <c r="I267" t="s">
        <v>60</v>
      </c>
      <c r="J267" t="s">
        <v>387</v>
      </c>
      <c r="K267" t="s">
        <v>62</v>
      </c>
      <c r="L267">
        <v>25</v>
      </c>
      <c r="N267" t="str">
        <f t="shared" si="14"/>
        <v>0</v>
      </c>
      <c r="O267">
        <v>25</v>
      </c>
      <c r="P267" t="s">
        <v>96</v>
      </c>
      <c r="Q267" t="s">
        <v>64</v>
      </c>
      <c r="R267" t="s">
        <v>64</v>
      </c>
      <c r="S267" t="s">
        <v>65</v>
      </c>
      <c r="T267" t="s">
        <v>66</v>
      </c>
      <c r="U267" t="s">
        <v>67</v>
      </c>
      <c r="V267" t="s">
        <v>67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68</v>
      </c>
      <c r="AD267" t="b">
        <v>0</v>
      </c>
      <c r="AE267" t="b">
        <v>0</v>
      </c>
      <c r="AF267" t="s">
        <v>69</v>
      </c>
      <c r="AG267" t="s">
        <v>60</v>
      </c>
      <c r="AH267" t="s">
        <v>60</v>
      </c>
      <c r="AI267" t="b">
        <v>1</v>
      </c>
      <c r="AJ267" t="s">
        <v>92</v>
      </c>
      <c r="AK267" t="s">
        <v>60</v>
      </c>
      <c r="AL267" t="s">
        <v>60</v>
      </c>
      <c r="AM267" t="s">
        <v>60</v>
      </c>
      <c r="AN267" t="s">
        <v>97</v>
      </c>
      <c r="AO267" t="s">
        <v>70</v>
      </c>
      <c r="AP267" t="b">
        <v>0</v>
      </c>
      <c r="AQ267" t="b">
        <v>0</v>
      </c>
      <c r="AR267" t="s">
        <v>71</v>
      </c>
      <c r="AS267" t="b">
        <v>0</v>
      </c>
      <c r="AT267" t="s">
        <v>72</v>
      </c>
      <c r="AU267" t="s">
        <v>60</v>
      </c>
      <c r="AX267" t="s">
        <v>60</v>
      </c>
      <c r="AY267" t="s">
        <v>60</v>
      </c>
      <c r="BA267" t="b">
        <v>0</v>
      </c>
      <c r="BB267" t="s">
        <v>60</v>
      </c>
      <c r="BD267" t="s">
        <v>60</v>
      </c>
    </row>
    <row r="268" spans="1:56" x14ac:dyDescent="0.25">
      <c r="A268" t="s">
        <v>377</v>
      </c>
      <c r="B268" t="s">
        <v>386</v>
      </c>
      <c r="C268">
        <v>2109320</v>
      </c>
      <c r="D268" t="s">
        <v>102</v>
      </c>
      <c r="E268" t="s">
        <v>102</v>
      </c>
      <c r="F268" t="s">
        <v>343</v>
      </c>
      <c r="G268">
        <v>1006</v>
      </c>
      <c r="H268" t="str">
        <f>"01153"</f>
        <v>01153</v>
      </c>
      <c r="I268" t="s">
        <v>60</v>
      </c>
      <c r="J268" t="s">
        <v>344</v>
      </c>
      <c r="K268" t="s">
        <v>62</v>
      </c>
      <c r="L268">
        <v>27</v>
      </c>
      <c r="N268" t="str">
        <f t="shared" si="14"/>
        <v>0</v>
      </c>
      <c r="O268">
        <v>27</v>
      </c>
      <c r="P268" t="s">
        <v>96</v>
      </c>
      <c r="Q268" t="s">
        <v>64</v>
      </c>
      <c r="R268" t="s">
        <v>64</v>
      </c>
      <c r="S268" t="s">
        <v>65</v>
      </c>
      <c r="T268" t="s">
        <v>66</v>
      </c>
      <c r="U268" t="s">
        <v>67</v>
      </c>
      <c r="V268" t="s">
        <v>67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68</v>
      </c>
      <c r="AD268" t="b">
        <v>0</v>
      </c>
      <c r="AE268" t="b">
        <v>0</v>
      </c>
      <c r="AF268" t="s">
        <v>69</v>
      </c>
      <c r="AG268" t="s">
        <v>60</v>
      </c>
      <c r="AH268" t="s">
        <v>60</v>
      </c>
      <c r="AI268" t="b">
        <v>1</v>
      </c>
      <c r="AJ268" t="s">
        <v>92</v>
      </c>
      <c r="AK268" t="s">
        <v>60</v>
      </c>
      <c r="AL268" t="s">
        <v>60</v>
      </c>
      <c r="AM268" t="s">
        <v>60</v>
      </c>
      <c r="AN268" t="s">
        <v>97</v>
      </c>
      <c r="AO268" t="s">
        <v>70</v>
      </c>
      <c r="AP268" t="b">
        <v>0</v>
      </c>
      <c r="AQ268" t="b">
        <v>0</v>
      </c>
      <c r="AR268" t="s">
        <v>71</v>
      </c>
      <c r="AS268" t="b">
        <v>0</v>
      </c>
      <c r="AT268" t="s">
        <v>60</v>
      </c>
      <c r="AU268" t="s">
        <v>60</v>
      </c>
      <c r="AX268" t="s">
        <v>60</v>
      </c>
      <c r="AY268" t="s">
        <v>60</v>
      </c>
      <c r="BA268" t="b">
        <v>0</v>
      </c>
      <c r="BB268" t="s">
        <v>60</v>
      </c>
      <c r="BD268" t="s">
        <v>60</v>
      </c>
    </row>
    <row r="269" spans="1:56" x14ac:dyDescent="0.25">
      <c r="A269" t="s">
        <v>377</v>
      </c>
      <c r="B269" t="s">
        <v>388</v>
      </c>
      <c r="C269">
        <v>2109320</v>
      </c>
      <c r="D269" t="s">
        <v>85</v>
      </c>
      <c r="E269" t="s">
        <v>85</v>
      </c>
      <c r="F269" t="s">
        <v>358</v>
      </c>
      <c r="G269" t="s">
        <v>114</v>
      </c>
      <c r="H269" t="str">
        <f>"01152"</f>
        <v>01152</v>
      </c>
      <c r="I269" t="s">
        <v>60</v>
      </c>
      <c r="J269" t="s">
        <v>359</v>
      </c>
      <c r="K269" t="s">
        <v>62</v>
      </c>
      <c r="L269">
        <v>25</v>
      </c>
      <c r="N269" t="str">
        <f t="shared" si="14"/>
        <v>0</v>
      </c>
      <c r="O269">
        <v>25</v>
      </c>
      <c r="P269" t="s">
        <v>96</v>
      </c>
      <c r="Q269" t="s">
        <v>64</v>
      </c>
      <c r="R269" t="s">
        <v>64</v>
      </c>
      <c r="S269" t="s">
        <v>65</v>
      </c>
      <c r="T269" t="s">
        <v>66</v>
      </c>
      <c r="U269" t="s">
        <v>67</v>
      </c>
      <c r="V269" t="s">
        <v>67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68</v>
      </c>
      <c r="AD269" t="b">
        <v>0</v>
      </c>
      <c r="AE269" t="b">
        <v>0</v>
      </c>
      <c r="AF269" t="s">
        <v>69</v>
      </c>
      <c r="AG269" t="s">
        <v>60</v>
      </c>
      <c r="AH269" t="s">
        <v>60</v>
      </c>
      <c r="AI269" t="b">
        <v>1</v>
      </c>
      <c r="AJ269" t="s">
        <v>92</v>
      </c>
      <c r="AK269" t="s">
        <v>60</v>
      </c>
      <c r="AL269" t="s">
        <v>60</v>
      </c>
      <c r="AM269" t="s">
        <v>60</v>
      </c>
      <c r="AN269" t="s">
        <v>116</v>
      </c>
      <c r="AO269" t="s">
        <v>70</v>
      </c>
      <c r="AP269" t="b">
        <v>0</v>
      </c>
      <c r="AQ269" t="b">
        <v>0</v>
      </c>
      <c r="AR269" t="s">
        <v>71</v>
      </c>
      <c r="AS269" t="b">
        <v>0</v>
      </c>
      <c r="AT269" t="s">
        <v>60</v>
      </c>
      <c r="AU269" t="s">
        <v>60</v>
      </c>
      <c r="AX269" t="s">
        <v>60</v>
      </c>
      <c r="AY269" t="s">
        <v>60</v>
      </c>
      <c r="BA269" t="b">
        <v>0</v>
      </c>
      <c r="BB269" t="s">
        <v>60</v>
      </c>
      <c r="BD269" t="s">
        <v>60</v>
      </c>
    </row>
    <row r="270" spans="1:56" x14ac:dyDescent="0.25">
      <c r="A270" t="s">
        <v>377</v>
      </c>
      <c r="B270" t="s">
        <v>389</v>
      </c>
      <c r="C270">
        <v>2109320</v>
      </c>
      <c r="D270" t="s">
        <v>58</v>
      </c>
      <c r="E270" t="s">
        <v>58</v>
      </c>
      <c r="F270" t="s">
        <v>358</v>
      </c>
      <c r="G270" t="s">
        <v>263</v>
      </c>
      <c r="H270" t="str">
        <f>"01152"</f>
        <v>01152</v>
      </c>
      <c r="I270" t="s">
        <v>60</v>
      </c>
      <c r="J270" t="s">
        <v>359</v>
      </c>
      <c r="K270" t="s">
        <v>62</v>
      </c>
      <c r="L270">
        <v>25</v>
      </c>
      <c r="N270" t="str">
        <f t="shared" si="14"/>
        <v>0</v>
      </c>
      <c r="O270">
        <v>25</v>
      </c>
      <c r="P270" t="s">
        <v>96</v>
      </c>
      <c r="Q270" t="s">
        <v>64</v>
      </c>
      <c r="R270" t="s">
        <v>64</v>
      </c>
      <c r="S270" t="s">
        <v>65</v>
      </c>
      <c r="T270" t="s">
        <v>66</v>
      </c>
      <c r="U270" t="s">
        <v>67</v>
      </c>
      <c r="V270" t="s">
        <v>67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68</v>
      </c>
      <c r="AD270" t="b">
        <v>0</v>
      </c>
      <c r="AE270" t="b">
        <v>0</v>
      </c>
      <c r="AF270" t="s">
        <v>69</v>
      </c>
      <c r="AG270" t="s">
        <v>60</v>
      </c>
      <c r="AH270" t="s">
        <v>60</v>
      </c>
      <c r="AI270" t="b">
        <v>1</v>
      </c>
      <c r="AJ270" t="s">
        <v>92</v>
      </c>
      <c r="AK270" t="s">
        <v>60</v>
      </c>
      <c r="AL270" t="s">
        <v>60</v>
      </c>
      <c r="AM270" t="s">
        <v>60</v>
      </c>
      <c r="AN270" t="s">
        <v>116</v>
      </c>
      <c r="AO270" t="s">
        <v>70</v>
      </c>
      <c r="AP270" t="b">
        <v>0</v>
      </c>
      <c r="AQ270" t="b">
        <v>0</v>
      </c>
      <c r="AR270" t="s">
        <v>71</v>
      </c>
      <c r="AS270" t="b">
        <v>0</v>
      </c>
      <c r="AT270" t="s">
        <v>60</v>
      </c>
      <c r="AU270" t="s">
        <v>60</v>
      </c>
      <c r="AX270" t="s">
        <v>60</v>
      </c>
      <c r="AY270" t="s">
        <v>60</v>
      </c>
      <c r="BA270" t="b">
        <v>0</v>
      </c>
      <c r="BB270" t="s">
        <v>60</v>
      </c>
      <c r="BD270" t="s">
        <v>60</v>
      </c>
    </row>
    <row r="271" spans="1:56" x14ac:dyDescent="0.25">
      <c r="A271" t="s">
        <v>161</v>
      </c>
      <c r="B271" t="s">
        <v>390</v>
      </c>
      <c r="C271">
        <v>1001405</v>
      </c>
      <c r="D271" t="s">
        <v>102</v>
      </c>
      <c r="E271" t="s">
        <v>102</v>
      </c>
      <c r="F271" t="s">
        <v>164</v>
      </c>
      <c r="G271">
        <v>1004</v>
      </c>
      <c r="H271" t="str">
        <f>"01275"</f>
        <v>01275</v>
      </c>
      <c r="I271" t="s">
        <v>60</v>
      </c>
      <c r="J271" t="s">
        <v>165</v>
      </c>
      <c r="K271" t="s">
        <v>62</v>
      </c>
      <c r="L271">
        <v>25</v>
      </c>
      <c r="N271" t="str">
        <f t="shared" si="14"/>
        <v>0</v>
      </c>
      <c r="O271">
        <v>25</v>
      </c>
      <c r="P271" t="s">
        <v>96</v>
      </c>
      <c r="Q271" t="s">
        <v>79</v>
      </c>
      <c r="R271" t="s">
        <v>79</v>
      </c>
      <c r="S271" t="s">
        <v>65</v>
      </c>
      <c r="T271" t="s">
        <v>66</v>
      </c>
      <c r="U271" t="s">
        <v>67</v>
      </c>
      <c r="V271" t="s">
        <v>67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68</v>
      </c>
      <c r="AD271" t="b">
        <v>0</v>
      </c>
      <c r="AE271" t="b">
        <v>0</v>
      </c>
      <c r="AF271" t="s">
        <v>69</v>
      </c>
      <c r="AG271" t="s">
        <v>60</v>
      </c>
      <c r="AH271" t="s">
        <v>60</v>
      </c>
      <c r="AI271" t="b">
        <v>1</v>
      </c>
      <c r="AJ271" t="s">
        <v>60</v>
      </c>
      <c r="AK271" t="s">
        <v>60</v>
      </c>
      <c r="AL271" t="s">
        <v>60</v>
      </c>
      <c r="AM271" t="s">
        <v>60</v>
      </c>
      <c r="AN271" t="s">
        <v>60</v>
      </c>
      <c r="AO271" t="s">
        <v>70</v>
      </c>
      <c r="AP271" t="b">
        <v>0</v>
      </c>
      <c r="AQ271" t="b">
        <v>0</v>
      </c>
      <c r="AR271" t="s">
        <v>71</v>
      </c>
      <c r="AS271" t="b">
        <v>0</v>
      </c>
      <c r="AT271" t="s">
        <v>60</v>
      </c>
      <c r="AU271" t="s">
        <v>60</v>
      </c>
      <c r="AX271" t="s">
        <v>60</v>
      </c>
      <c r="AY271" t="s">
        <v>60</v>
      </c>
      <c r="BA271" t="b">
        <v>0</v>
      </c>
      <c r="BB271" t="s">
        <v>60</v>
      </c>
      <c r="BD271" t="s">
        <v>60</v>
      </c>
    </row>
    <row r="272" spans="1:56" x14ac:dyDescent="0.25">
      <c r="A272" t="s">
        <v>247</v>
      </c>
      <c r="B272" t="s">
        <v>391</v>
      </c>
      <c r="C272">
        <v>1200700</v>
      </c>
      <c r="D272" t="s">
        <v>98</v>
      </c>
      <c r="E272" t="s">
        <v>98</v>
      </c>
      <c r="F272" t="s">
        <v>254</v>
      </c>
      <c r="G272">
        <v>1004</v>
      </c>
      <c r="H272" t="str">
        <f>"01301"</f>
        <v>01301</v>
      </c>
      <c r="I272" t="s">
        <v>60</v>
      </c>
      <c r="J272" t="s">
        <v>255</v>
      </c>
      <c r="K272" t="s">
        <v>62</v>
      </c>
      <c r="L272">
        <v>25</v>
      </c>
      <c r="N272" t="str">
        <f t="shared" si="14"/>
        <v>0</v>
      </c>
      <c r="O272">
        <v>25</v>
      </c>
      <c r="P272" t="s">
        <v>96</v>
      </c>
      <c r="Q272" t="s">
        <v>79</v>
      </c>
      <c r="R272" t="s">
        <v>79</v>
      </c>
      <c r="S272" t="s">
        <v>65</v>
      </c>
      <c r="T272" t="s">
        <v>66</v>
      </c>
      <c r="U272" t="s">
        <v>67</v>
      </c>
      <c r="V272" t="s">
        <v>67</v>
      </c>
      <c r="X272" t="b">
        <v>1</v>
      </c>
      <c r="Y272" t="b">
        <v>1</v>
      </c>
      <c r="Z272" t="b">
        <v>1</v>
      </c>
      <c r="AA272">
        <v>103</v>
      </c>
      <c r="AB272">
        <v>230</v>
      </c>
      <c r="AC272" t="s">
        <v>68</v>
      </c>
      <c r="AD272" t="b">
        <v>0</v>
      </c>
      <c r="AE272" t="b">
        <v>0</v>
      </c>
      <c r="AF272" t="s">
        <v>69</v>
      </c>
      <c r="AG272" t="s">
        <v>60</v>
      </c>
      <c r="AH272" t="s">
        <v>60</v>
      </c>
      <c r="AI272" t="b">
        <v>1</v>
      </c>
      <c r="AJ272" t="s">
        <v>60</v>
      </c>
      <c r="AK272" t="s">
        <v>60</v>
      </c>
      <c r="AL272" t="s">
        <v>60</v>
      </c>
      <c r="AM272" t="s">
        <v>60</v>
      </c>
      <c r="AN272" t="s">
        <v>60</v>
      </c>
      <c r="AO272" t="s">
        <v>70</v>
      </c>
      <c r="AP272" t="b">
        <v>0</v>
      </c>
      <c r="AQ272" t="b">
        <v>0</v>
      </c>
      <c r="AR272" t="s">
        <v>71</v>
      </c>
      <c r="AS272" t="b">
        <v>0</v>
      </c>
      <c r="AT272" t="s">
        <v>60</v>
      </c>
      <c r="AU272" t="s">
        <v>60</v>
      </c>
      <c r="AX272" t="s">
        <v>60</v>
      </c>
      <c r="AY272" t="s">
        <v>60</v>
      </c>
      <c r="BA272" t="b">
        <v>0</v>
      </c>
      <c r="BB272" t="s">
        <v>60</v>
      </c>
      <c r="BD272" t="s">
        <v>60</v>
      </c>
    </row>
    <row r="273" spans="1:56" x14ac:dyDescent="0.25">
      <c r="A273" t="s">
        <v>247</v>
      </c>
      <c r="B273" t="s">
        <v>391</v>
      </c>
      <c r="C273">
        <v>1200700</v>
      </c>
      <c r="D273" t="s">
        <v>85</v>
      </c>
      <c r="E273" t="s">
        <v>85</v>
      </c>
      <c r="F273" t="s">
        <v>254</v>
      </c>
      <c r="G273">
        <v>1010</v>
      </c>
      <c r="H273" t="str">
        <f>"01301"</f>
        <v>01301</v>
      </c>
      <c r="I273" t="s">
        <v>60</v>
      </c>
      <c r="J273" t="s">
        <v>255</v>
      </c>
      <c r="K273" t="s">
        <v>62</v>
      </c>
      <c r="L273">
        <v>27</v>
      </c>
      <c r="N273" t="str">
        <f t="shared" si="14"/>
        <v>0</v>
      </c>
      <c r="O273">
        <v>27</v>
      </c>
      <c r="P273" t="s">
        <v>96</v>
      </c>
      <c r="Q273" t="s">
        <v>79</v>
      </c>
      <c r="R273" t="s">
        <v>79</v>
      </c>
      <c r="S273" t="s">
        <v>65</v>
      </c>
      <c r="T273" t="s">
        <v>66</v>
      </c>
      <c r="U273" t="s">
        <v>67</v>
      </c>
      <c r="V273" t="s">
        <v>67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68</v>
      </c>
      <c r="AD273" t="b">
        <v>0</v>
      </c>
      <c r="AE273" t="b">
        <v>0</v>
      </c>
      <c r="AF273" t="s">
        <v>69</v>
      </c>
      <c r="AG273" t="s">
        <v>60</v>
      </c>
      <c r="AH273" t="s">
        <v>60</v>
      </c>
      <c r="AI273" t="b">
        <v>1</v>
      </c>
      <c r="AJ273" t="s">
        <v>60</v>
      </c>
      <c r="AK273" t="s">
        <v>60</v>
      </c>
      <c r="AL273" t="s">
        <v>60</v>
      </c>
      <c r="AM273" t="s">
        <v>60</v>
      </c>
      <c r="AN273" t="s">
        <v>60</v>
      </c>
      <c r="AO273" t="s">
        <v>70</v>
      </c>
      <c r="AP273" t="b">
        <v>0</v>
      </c>
      <c r="AQ273" t="b">
        <v>0</v>
      </c>
      <c r="AR273" t="s">
        <v>71</v>
      </c>
      <c r="AS273" t="b">
        <v>0</v>
      </c>
      <c r="AT273" t="s">
        <v>60</v>
      </c>
      <c r="AU273" t="s">
        <v>60</v>
      </c>
      <c r="AX273" t="s">
        <v>60</v>
      </c>
      <c r="AY273" t="s">
        <v>60</v>
      </c>
      <c r="BA273" t="b">
        <v>0</v>
      </c>
      <c r="BB273" t="s">
        <v>60</v>
      </c>
      <c r="BD273" t="s">
        <v>60</v>
      </c>
    </row>
    <row r="274" spans="1:56" x14ac:dyDescent="0.25">
      <c r="A274" t="s">
        <v>188</v>
      </c>
      <c r="B274" t="s">
        <v>392</v>
      </c>
      <c r="C274">
        <v>1305300</v>
      </c>
      <c r="D274" t="s">
        <v>85</v>
      </c>
      <c r="E274" t="s">
        <v>85</v>
      </c>
      <c r="F274" t="s">
        <v>199</v>
      </c>
      <c r="G274">
        <v>1001</v>
      </c>
      <c r="H274" t="str">
        <f>"01102"</f>
        <v>01102</v>
      </c>
      <c r="I274" t="s">
        <v>60</v>
      </c>
      <c r="J274" t="s">
        <v>200</v>
      </c>
      <c r="K274" t="s">
        <v>62</v>
      </c>
      <c r="L274">
        <v>28</v>
      </c>
      <c r="N274" t="str">
        <f t="shared" si="14"/>
        <v>0</v>
      </c>
      <c r="O274">
        <v>28</v>
      </c>
      <c r="P274" t="s">
        <v>96</v>
      </c>
      <c r="Q274" t="s">
        <v>79</v>
      </c>
      <c r="R274" t="s">
        <v>79</v>
      </c>
      <c r="S274" t="s">
        <v>65</v>
      </c>
      <c r="T274" t="s">
        <v>66</v>
      </c>
      <c r="U274" t="s">
        <v>67</v>
      </c>
      <c r="V274" t="s">
        <v>67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68</v>
      </c>
      <c r="AD274" t="b">
        <v>0</v>
      </c>
      <c r="AE274" t="b">
        <v>0</v>
      </c>
      <c r="AF274" t="s">
        <v>69</v>
      </c>
      <c r="AG274" t="s">
        <v>60</v>
      </c>
      <c r="AH274" t="s">
        <v>60</v>
      </c>
      <c r="AI274" t="b">
        <v>1</v>
      </c>
      <c r="AJ274" t="s">
        <v>60</v>
      </c>
      <c r="AK274" t="s">
        <v>60</v>
      </c>
      <c r="AL274" t="s">
        <v>60</v>
      </c>
      <c r="AM274" t="s">
        <v>60</v>
      </c>
      <c r="AN274" t="s">
        <v>60</v>
      </c>
      <c r="AO274" t="s">
        <v>70</v>
      </c>
      <c r="AP274" t="b">
        <v>0</v>
      </c>
      <c r="AQ274" t="b">
        <v>0</v>
      </c>
      <c r="AR274" t="s">
        <v>71</v>
      </c>
      <c r="AS274" t="b">
        <v>0</v>
      </c>
      <c r="AT274" t="s">
        <v>60</v>
      </c>
      <c r="AU274" t="s">
        <v>60</v>
      </c>
      <c r="AX274" t="s">
        <v>60</v>
      </c>
      <c r="AY274" t="s">
        <v>60</v>
      </c>
      <c r="BA274" t="b">
        <v>0</v>
      </c>
      <c r="BB274" t="s">
        <v>60</v>
      </c>
      <c r="BD274" t="s">
        <v>60</v>
      </c>
    </row>
    <row r="275" spans="1:56" x14ac:dyDescent="0.25">
      <c r="A275" t="s">
        <v>341</v>
      </c>
      <c r="B275" t="s">
        <v>393</v>
      </c>
      <c r="C275">
        <v>2100360</v>
      </c>
      <c r="D275" t="s">
        <v>58</v>
      </c>
      <c r="E275" t="s">
        <v>58</v>
      </c>
      <c r="F275" t="s">
        <v>346</v>
      </c>
      <c r="G275" t="str">
        <f>"0004"</f>
        <v>0004</v>
      </c>
      <c r="H275" t="str">
        <f>"01256"</f>
        <v>01256</v>
      </c>
      <c r="I275" t="s">
        <v>60</v>
      </c>
      <c r="J275" t="s">
        <v>347</v>
      </c>
      <c r="K275" t="s">
        <v>62</v>
      </c>
      <c r="L275">
        <v>30</v>
      </c>
      <c r="N275" t="str">
        <f t="shared" si="14"/>
        <v>0</v>
      </c>
      <c r="O275">
        <v>30</v>
      </c>
      <c r="P275" t="s">
        <v>96</v>
      </c>
      <c r="Q275" t="s">
        <v>79</v>
      </c>
      <c r="R275" t="s">
        <v>79</v>
      </c>
      <c r="S275" t="s">
        <v>65</v>
      </c>
      <c r="T275" t="s">
        <v>66</v>
      </c>
      <c r="U275" t="s">
        <v>67</v>
      </c>
      <c r="V275" t="s">
        <v>67</v>
      </c>
      <c r="X275" t="b">
        <v>1</v>
      </c>
      <c r="Y275" t="b">
        <v>1</v>
      </c>
      <c r="Z275" t="b">
        <v>1</v>
      </c>
      <c r="AA275">
        <v>103</v>
      </c>
      <c r="AB275">
        <v>230</v>
      </c>
      <c r="AC275" t="s">
        <v>68</v>
      </c>
      <c r="AD275" t="b">
        <v>0</v>
      </c>
      <c r="AE275" t="b">
        <v>0</v>
      </c>
      <c r="AF275" t="s">
        <v>69</v>
      </c>
      <c r="AG275" t="s">
        <v>60</v>
      </c>
      <c r="AH275" t="s">
        <v>60</v>
      </c>
      <c r="AI275" t="b">
        <v>1</v>
      </c>
      <c r="AJ275" t="s">
        <v>60</v>
      </c>
      <c r="AK275" t="s">
        <v>60</v>
      </c>
      <c r="AL275" t="s">
        <v>60</v>
      </c>
      <c r="AM275" t="s">
        <v>60</v>
      </c>
      <c r="AN275" t="s">
        <v>60</v>
      </c>
      <c r="AO275" t="s">
        <v>70</v>
      </c>
      <c r="AP275" t="b">
        <v>0</v>
      </c>
      <c r="AQ275" t="b">
        <v>0</v>
      </c>
      <c r="AR275" t="s">
        <v>71</v>
      </c>
      <c r="AS275" t="b">
        <v>0</v>
      </c>
      <c r="AT275" t="s">
        <v>60</v>
      </c>
      <c r="AU275" t="s">
        <v>60</v>
      </c>
      <c r="AX275" t="s">
        <v>60</v>
      </c>
      <c r="AY275" t="s">
        <v>60</v>
      </c>
      <c r="BA275" t="b">
        <v>0</v>
      </c>
      <c r="BB275" t="s">
        <v>60</v>
      </c>
      <c r="BD275" t="s">
        <v>60</v>
      </c>
    </row>
    <row r="276" spans="1:56" x14ac:dyDescent="0.25">
      <c r="A276" t="s">
        <v>341</v>
      </c>
      <c r="B276" t="s">
        <v>393</v>
      </c>
      <c r="C276">
        <v>2100360</v>
      </c>
      <c r="D276" t="s">
        <v>98</v>
      </c>
      <c r="E276" t="s">
        <v>98</v>
      </c>
      <c r="F276" t="s">
        <v>346</v>
      </c>
      <c r="G276">
        <v>1001</v>
      </c>
      <c r="H276" t="str">
        <f>"01256"</f>
        <v>01256</v>
      </c>
      <c r="I276" t="s">
        <v>60</v>
      </c>
      <c r="J276" t="s">
        <v>347</v>
      </c>
      <c r="K276" t="s">
        <v>62</v>
      </c>
      <c r="L276">
        <v>30</v>
      </c>
      <c r="N276" t="str">
        <f t="shared" si="14"/>
        <v>0</v>
      </c>
      <c r="O276">
        <v>30</v>
      </c>
      <c r="P276" t="s">
        <v>96</v>
      </c>
      <c r="Q276" t="s">
        <v>79</v>
      </c>
      <c r="R276" t="s">
        <v>79</v>
      </c>
      <c r="S276" t="s">
        <v>65</v>
      </c>
      <c r="T276" t="s">
        <v>66</v>
      </c>
      <c r="U276" t="s">
        <v>67</v>
      </c>
      <c r="V276" t="s">
        <v>67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68</v>
      </c>
      <c r="AD276" t="b">
        <v>0</v>
      </c>
      <c r="AE276" t="b">
        <v>0</v>
      </c>
      <c r="AF276" t="s">
        <v>69</v>
      </c>
      <c r="AG276" t="s">
        <v>60</v>
      </c>
      <c r="AH276" t="s">
        <v>60</v>
      </c>
      <c r="AI276" t="b">
        <v>1</v>
      </c>
      <c r="AJ276" t="s">
        <v>60</v>
      </c>
      <c r="AK276" t="s">
        <v>60</v>
      </c>
      <c r="AL276" t="s">
        <v>60</v>
      </c>
      <c r="AM276" t="s">
        <v>60</v>
      </c>
      <c r="AN276" t="s">
        <v>60</v>
      </c>
      <c r="AO276" t="s">
        <v>70</v>
      </c>
      <c r="AP276" t="b">
        <v>0</v>
      </c>
      <c r="AQ276" t="b">
        <v>0</v>
      </c>
      <c r="AR276" t="s">
        <v>71</v>
      </c>
      <c r="AS276" t="b">
        <v>0</v>
      </c>
      <c r="AT276" t="s">
        <v>60</v>
      </c>
      <c r="AU276" t="s">
        <v>60</v>
      </c>
      <c r="AX276" t="s">
        <v>60</v>
      </c>
      <c r="AY276" t="s">
        <v>60</v>
      </c>
      <c r="BA276" t="b">
        <v>0</v>
      </c>
      <c r="BB276" t="s">
        <v>60</v>
      </c>
      <c r="BD276" t="s">
        <v>60</v>
      </c>
    </row>
    <row r="277" spans="1:56" x14ac:dyDescent="0.25">
      <c r="A277" t="s">
        <v>394</v>
      </c>
      <c r="B277" t="s">
        <v>395</v>
      </c>
      <c r="C277">
        <v>8209020</v>
      </c>
      <c r="D277" t="s">
        <v>102</v>
      </c>
      <c r="E277" t="s">
        <v>102</v>
      </c>
      <c r="F277" t="s">
        <v>396</v>
      </c>
      <c r="G277">
        <v>1001</v>
      </c>
      <c r="H277" t="str">
        <f>"01107"</f>
        <v>01107</v>
      </c>
      <c r="I277" t="s">
        <v>60</v>
      </c>
      <c r="J277" t="s">
        <v>397</v>
      </c>
      <c r="K277" t="s">
        <v>62</v>
      </c>
      <c r="L277">
        <v>30</v>
      </c>
      <c r="N277" t="str">
        <f t="shared" si="14"/>
        <v>0</v>
      </c>
      <c r="O277">
        <v>30</v>
      </c>
      <c r="P277" t="s">
        <v>96</v>
      </c>
      <c r="Q277" t="s">
        <v>79</v>
      </c>
      <c r="R277" t="s">
        <v>79</v>
      </c>
      <c r="S277" t="s">
        <v>65</v>
      </c>
      <c r="T277" t="s">
        <v>66</v>
      </c>
      <c r="U277" t="s">
        <v>67</v>
      </c>
      <c r="V277" t="s">
        <v>67</v>
      </c>
      <c r="X277" t="b">
        <v>1</v>
      </c>
      <c r="Y277" t="b">
        <v>1</v>
      </c>
      <c r="Z277" t="b">
        <v>1</v>
      </c>
      <c r="AA277">
        <v>300</v>
      </c>
      <c r="AB277">
        <v>230</v>
      </c>
      <c r="AC277" t="s">
        <v>68</v>
      </c>
      <c r="AD277" t="b">
        <v>0</v>
      </c>
      <c r="AE277" t="b">
        <v>0</v>
      </c>
      <c r="AF277" t="s">
        <v>69</v>
      </c>
      <c r="AG277" t="s">
        <v>60</v>
      </c>
      <c r="AH277" t="s">
        <v>60</v>
      </c>
      <c r="AI277" t="b">
        <v>1</v>
      </c>
      <c r="AJ277" t="s">
        <v>60</v>
      </c>
      <c r="AK277" t="s">
        <v>60</v>
      </c>
      <c r="AL277" t="s">
        <v>60</v>
      </c>
      <c r="AM277" t="s">
        <v>60</v>
      </c>
      <c r="AN277" t="s">
        <v>60</v>
      </c>
      <c r="AO277" t="s">
        <v>117</v>
      </c>
      <c r="AP277" t="b">
        <v>0</v>
      </c>
      <c r="AQ277" t="b">
        <v>0</v>
      </c>
      <c r="AR277" t="s">
        <v>71</v>
      </c>
      <c r="AS277" t="b">
        <v>0</v>
      </c>
      <c r="AT277" t="s">
        <v>60</v>
      </c>
      <c r="AU277" t="s">
        <v>60</v>
      </c>
      <c r="AX277" t="s">
        <v>60</v>
      </c>
      <c r="AY277" t="s">
        <v>60</v>
      </c>
      <c r="BA277" t="b">
        <v>0</v>
      </c>
      <c r="BB277" t="s">
        <v>60</v>
      </c>
      <c r="BC277">
        <v>8209600</v>
      </c>
      <c r="BD277" t="s">
        <v>60</v>
      </c>
    </row>
    <row r="278" spans="1:56" x14ac:dyDescent="0.25">
      <c r="A278" t="s">
        <v>179</v>
      </c>
      <c r="B278" t="s">
        <v>398</v>
      </c>
      <c r="C278">
        <v>8405120</v>
      </c>
      <c r="D278" t="s">
        <v>58</v>
      </c>
      <c r="E278" t="s">
        <v>58</v>
      </c>
      <c r="F278" t="s">
        <v>181</v>
      </c>
      <c r="G278">
        <v>1001</v>
      </c>
      <c r="H278" t="str">
        <f>"01654"</f>
        <v>01654</v>
      </c>
      <c r="I278" t="s">
        <v>60</v>
      </c>
      <c r="J278" t="s">
        <v>182</v>
      </c>
      <c r="K278" t="s">
        <v>62</v>
      </c>
      <c r="L278">
        <v>25</v>
      </c>
      <c r="N278" t="str">
        <f t="shared" si="14"/>
        <v>0</v>
      </c>
      <c r="O278">
        <v>25</v>
      </c>
      <c r="P278" t="s">
        <v>96</v>
      </c>
      <c r="Q278" t="s">
        <v>64</v>
      </c>
      <c r="R278" t="s">
        <v>64</v>
      </c>
      <c r="S278" t="s">
        <v>65</v>
      </c>
      <c r="T278" t="s">
        <v>66</v>
      </c>
      <c r="U278" t="s">
        <v>67</v>
      </c>
      <c r="V278" t="s">
        <v>67</v>
      </c>
      <c r="X278" t="b">
        <v>1</v>
      </c>
      <c r="Y278" t="b">
        <v>1</v>
      </c>
      <c r="Z278" t="b">
        <v>1</v>
      </c>
      <c r="AA278">
        <v>300</v>
      </c>
      <c r="AB278">
        <v>230</v>
      </c>
      <c r="AC278" t="s">
        <v>68</v>
      </c>
      <c r="AD278" t="b">
        <v>0</v>
      </c>
      <c r="AE278" t="b">
        <v>0</v>
      </c>
      <c r="AF278" t="s">
        <v>69</v>
      </c>
      <c r="AG278" t="s">
        <v>60</v>
      </c>
      <c r="AH278" t="s">
        <v>60</v>
      </c>
      <c r="AI278" t="b">
        <v>1</v>
      </c>
      <c r="AJ278" t="s">
        <v>60</v>
      </c>
      <c r="AK278" t="s">
        <v>60</v>
      </c>
      <c r="AL278" t="s">
        <v>60</v>
      </c>
      <c r="AM278" t="s">
        <v>60</v>
      </c>
      <c r="AN278" t="s">
        <v>60</v>
      </c>
      <c r="AO278" t="s">
        <v>117</v>
      </c>
      <c r="AP278" t="b">
        <v>0</v>
      </c>
      <c r="AQ278" t="b">
        <v>0</v>
      </c>
      <c r="AR278" t="s">
        <v>71</v>
      </c>
      <c r="AS278" t="b">
        <v>0</v>
      </c>
      <c r="AT278" t="s">
        <v>60</v>
      </c>
      <c r="AU278" t="s">
        <v>60</v>
      </c>
      <c r="AX278" t="s">
        <v>60</v>
      </c>
      <c r="AY278" t="s">
        <v>60</v>
      </c>
      <c r="BA278" t="b">
        <v>0</v>
      </c>
      <c r="BB278" t="s">
        <v>60</v>
      </c>
      <c r="BC278">
        <v>8405100</v>
      </c>
      <c r="BD278" t="s">
        <v>60</v>
      </c>
    </row>
    <row r="279" spans="1:56" x14ac:dyDescent="0.25">
      <c r="A279" t="s">
        <v>179</v>
      </c>
      <c r="B279" t="s">
        <v>399</v>
      </c>
      <c r="C279">
        <v>8405130</v>
      </c>
      <c r="D279" t="s">
        <v>73</v>
      </c>
      <c r="E279" t="s">
        <v>73</v>
      </c>
      <c r="F279" t="s">
        <v>181</v>
      </c>
      <c r="G279">
        <v>1005</v>
      </c>
      <c r="H279" t="str">
        <f>"01654"</f>
        <v>01654</v>
      </c>
      <c r="I279" t="s">
        <v>60</v>
      </c>
      <c r="J279" t="s">
        <v>182</v>
      </c>
      <c r="K279" t="s">
        <v>62</v>
      </c>
      <c r="L279">
        <v>25</v>
      </c>
      <c r="N279" t="str">
        <f t="shared" si="14"/>
        <v>0</v>
      </c>
      <c r="O279">
        <v>25</v>
      </c>
      <c r="P279" t="s">
        <v>96</v>
      </c>
      <c r="Q279" t="s">
        <v>79</v>
      </c>
      <c r="R279" t="s">
        <v>79</v>
      </c>
      <c r="S279" t="s">
        <v>65</v>
      </c>
      <c r="T279" t="s">
        <v>66</v>
      </c>
      <c r="U279" t="s">
        <v>67</v>
      </c>
      <c r="V279" t="s">
        <v>67</v>
      </c>
      <c r="X279" t="b">
        <v>1</v>
      </c>
      <c r="Y279" t="b">
        <v>1</v>
      </c>
      <c r="Z279" t="b">
        <v>1</v>
      </c>
      <c r="AA279">
        <v>300</v>
      </c>
      <c r="AB279">
        <v>230</v>
      </c>
      <c r="AC279" t="s">
        <v>68</v>
      </c>
      <c r="AD279" t="b">
        <v>0</v>
      </c>
      <c r="AE279" t="b">
        <v>0</v>
      </c>
      <c r="AF279" t="s">
        <v>69</v>
      </c>
      <c r="AG279" t="s">
        <v>60</v>
      </c>
      <c r="AH279" t="s">
        <v>60</v>
      </c>
      <c r="AI279" t="b">
        <v>1</v>
      </c>
      <c r="AJ279" t="s">
        <v>60</v>
      </c>
      <c r="AK279" t="s">
        <v>60</v>
      </c>
      <c r="AL279" t="s">
        <v>60</v>
      </c>
      <c r="AM279" t="s">
        <v>60</v>
      </c>
      <c r="AN279" t="s">
        <v>60</v>
      </c>
      <c r="AO279" t="s">
        <v>117</v>
      </c>
      <c r="AP279" t="b">
        <v>0</v>
      </c>
      <c r="AQ279" t="b">
        <v>0</v>
      </c>
      <c r="AR279" t="s">
        <v>71</v>
      </c>
      <c r="AS279" t="b">
        <v>0</v>
      </c>
      <c r="AT279" t="s">
        <v>60</v>
      </c>
      <c r="AU279" t="s">
        <v>60</v>
      </c>
      <c r="AX279" t="s">
        <v>60</v>
      </c>
      <c r="AY279" t="s">
        <v>60</v>
      </c>
      <c r="BA279" t="b">
        <v>0</v>
      </c>
      <c r="BB279" t="s">
        <v>60</v>
      </c>
      <c r="BC279">
        <v>8405100</v>
      </c>
      <c r="BD279" t="s">
        <v>60</v>
      </c>
    </row>
    <row r="280" spans="1:56" x14ac:dyDescent="0.25">
      <c r="A280" t="s">
        <v>179</v>
      </c>
      <c r="B280" t="s">
        <v>400</v>
      </c>
      <c r="C280">
        <v>8506410</v>
      </c>
      <c r="D280" t="s">
        <v>98</v>
      </c>
      <c r="E280" t="s">
        <v>98</v>
      </c>
      <c r="F280" t="s">
        <v>401</v>
      </c>
      <c r="G280">
        <v>1001</v>
      </c>
      <c r="H280" t="str">
        <f>"06004"</f>
        <v>06004</v>
      </c>
      <c r="I280" t="s">
        <v>60</v>
      </c>
      <c r="J280" t="s">
        <v>402</v>
      </c>
      <c r="K280" t="s">
        <v>62</v>
      </c>
      <c r="L280">
        <v>30</v>
      </c>
      <c r="N280" t="str">
        <f t="shared" si="14"/>
        <v>0</v>
      </c>
      <c r="O280">
        <v>30</v>
      </c>
      <c r="P280" t="s">
        <v>96</v>
      </c>
      <c r="Q280" t="s">
        <v>79</v>
      </c>
      <c r="R280" t="s">
        <v>79</v>
      </c>
      <c r="S280" t="s">
        <v>65</v>
      </c>
      <c r="T280" t="s">
        <v>66</v>
      </c>
      <c r="U280" t="s">
        <v>67</v>
      </c>
      <c r="V280" t="s">
        <v>67</v>
      </c>
      <c r="X280" t="b">
        <v>1</v>
      </c>
      <c r="Y280" t="b">
        <v>1</v>
      </c>
      <c r="Z280" t="b">
        <v>1</v>
      </c>
      <c r="AA280">
        <v>300</v>
      </c>
      <c r="AB280">
        <v>230</v>
      </c>
      <c r="AC280" t="s">
        <v>68</v>
      </c>
      <c r="AD280" t="b">
        <v>0</v>
      </c>
      <c r="AE280" t="b">
        <v>0</v>
      </c>
      <c r="AF280" t="s">
        <v>69</v>
      </c>
      <c r="AG280" t="s">
        <v>60</v>
      </c>
      <c r="AH280" t="s">
        <v>60</v>
      </c>
      <c r="AI280" t="b">
        <v>1</v>
      </c>
      <c r="AJ280" t="s">
        <v>60</v>
      </c>
      <c r="AK280" t="s">
        <v>60</v>
      </c>
      <c r="AL280" t="s">
        <v>60</v>
      </c>
      <c r="AM280" t="s">
        <v>60</v>
      </c>
      <c r="AN280" t="s">
        <v>60</v>
      </c>
      <c r="AO280" t="s">
        <v>117</v>
      </c>
      <c r="AP280" t="b">
        <v>0</v>
      </c>
      <c r="AQ280" t="b">
        <v>0</v>
      </c>
      <c r="AR280" t="s">
        <v>71</v>
      </c>
      <c r="AS280" t="b">
        <v>0</v>
      </c>
      <c r="AT280" t="s">
        <v>60</v>
      </c>
      <c r="AU280" t="s">
        <v>60</v>
      </c>
      <c r="AX280" t="s">
        <v>60</v>
      </c>
      <c r="AY280" t="s">
        <v>60</v>
      </c>
      <c r="BA280" t="b">
        <v>0</v>
      </c>
      <c r="BB280" t="s">
        <v>60</v>
      </c>
      <c r="BC280">
        <v>8506400</v>
      </c>
      <c r="BD280" t="s">
        <v>60</v>
      </c>
    </row>
    <row r="281" spans="1:56" x14ac:dyDescent="0.25">
      <c r="A281" t="s">
        <v>111</v>
      </c>
      <c r="B281" t="s">
        <v>403</v>
      </c>
      <c r="C281">
        <v>9001210</v>
      </c>
      <c r="D281" t="s">
        <v>58</v>
      </c>
      <c r="E281" t="s">
        <v>58</v>
      </c>
      <c r="F281" t="s">
        <v>404</v>
      </c>
      <c r="G281" t="s">
        <v>114</v>
      </c>
      <c r="H281" t="str">
        <f>"01109"</f>
        <v>01109</v>
      </c>
      <c r="I281" t="s">
        <v>60</v>
      </c>
      <c r="J281" t="s">
        <v>405</v>
      </c>
      <c r="K281" t="s">
        <v>62</v>
      </c>
      <c r="L281">
        <v>25</v>
      </c>
      <c r="N281" t="str">
        <f t="shared" si="14"/>
        <v>0</v>
      </c>
      <c r="O281">
        <v>25</v>
      </c>
      <c r="P281" t="s">
        <v>96</v>
      </c>
      <c r="Q281" t="s">
        <v>64</v>
      </c>
      <c r="R281" t="s">
        <v>64</v>
      </c>
      <c r="S281" t="s">
        <v>65</v>
      </c>
      <c r="T281" t="s">
        <v>66</v>
      </c>
      <c r="U281" t="s">
        <v>67</v>
      </c>
      <c r="V281" t="s">
        <v>67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68</v>
      </c>
      <c r="AD281" t="b">
        <v>0</v>
      </c>
      <c r="AE281" t="b">
        <v>0</v>
      </c>
      <c r="AF281" t="s">
        <v>69</v>
      </c>
      <c r="AG281" t="s">
        <v>60</v>
      </c>
      <c r="AH281" t="s">
        <v>60</v>
      </c>
      <c r="AI281" t="b">
        <v>1</v>
      </c>
      <c r="AJ281" t="s">
        <v>60</v>
      </c>
      <c r="AK281" t="s">
        <v>60</v>
      </c>
      <c r="AL281" t="s">
        <v>60</v>
      </c>
      <c r="AM281" t="s">
        <v>60</v>
      </c>
      <c r="AN281" t="s">
        <v>60</v>
      </c>
      <c r="AO281" t="s">
        <v>117</v>
      </c>
      <c r="AP281" t="b">
        <v>0</v>
      </c>
      <c r="AQ281" t="b">
        <v>0</v>
      </c>
      <c r="AR281" t="s">
        <v>71</v>
      </c>
      <c r="AS281" t="b">
        <v>0</v>
      </c>
      <c r="AT281" t="s">
        <v>60</v>
      </c>
      <c r="AU281" t="s">
        <v>60</v>
      </c>
      <c r="AX281" t="s">
        <v>60</v>
      </c>
      <c r="AY281" t="s">
        <v>60</v>
      </c>
      <c r="BA281" t="b">
        <v>0</v>
      </c>
      <c r="BB281" t="s">
        <v>60</v>
      </c>
      <c r="BC281">
        <v>9001200</v>
      </c>
      <c r="BD281" t="s">
        <v>60</v>
      </c>
    </row>
    <row r="282" spans="1:56" x14ac:dyDescent="0.25">
      <c r="A282" t="s">
        <v>111</v>
      </c>
      <c r="B282" t="s">
        <v>403</v>
      </c>
      <c r="C282">
        <v>9001210</v>
      </c>
      <c r="D282" t="s">
        <v>98</v>
      </c>
      <c r="E282" t="s">
        <v>98</v>
      </c>
      <c r="F282" t="s">
        <v>404</v>
      </c>
      <c r="G282" t="s">
        <v>118</v>
      </c>
      <c r="H282" t="str">
        <f>"01109"</f>
        <v>01109</v>
      </c>
      <c r="I282" t="s">
        <v>60</v>
      </c>
      <c r="J282" t="s">
        <v>405</v>
      </c>
      <c r="K282" t="s">
        <v>62</v>
      </c>
      <c r="L282">
        <v>25</v>
      </c>
      <c r="N282" t="str">
        <f t="shared" si="14"/>
        <v>0</v>
      </c>
      <c r="O282">
        <v>25</v>
      </c>
      <c r="P282" t="s">
        <v>96</v>
      </c>
      <c r="Q282" t="s">
        <v>64</v>
      </c>
      <c r="R282" t="s">
        <v>64</v>
      </c>
      <c r="S282" t="s">
        <v>65</v>
      </c>
      <c r="T282" t="s">
        <v>66</v>
      </c>
      <c r="U282" t="s">
        <v>67</v>
      </c>
      <c r="V282" t="s">
        <v>67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68</v>
      </c>
      <c r="AD282" t="b">
        <v>0</v>
      </c>
      <c r="AE282" t="b">
        <v>0</v>
      </c>
      <c r="AF282" t="s">
        <v>69</v>
      </c>
      <c r="AG282" t="s">
        <v>60</v>
      </c>
      <c r="AH282" t="s">
        <v>60</v>
      </c>
      <c r="AI282" t="b">
        <v>1</v>
      </c>
      <c r="AJ282" t="s">
        <v>60</v>
      </c>
      <c r="AK282" t="s">
        <v>60</v>
      </c>
      <c r="AL282" t="s">
        <v>60</v>
      </c>
      <c r="AM282" t="s">
        <v>60</v>
      </c>
      <c r="AN282" t="s">
        <v>60</v>
      </c>
      <c r="AO282" t="s">
        <v>117</v>
      </c>
      <c r="AP282" t="b">
        <v>0</v>
      </c>
      <c r="AQ282" t="b">
        <v>0</v>
      </c>
      <c r="AR282" t="s">
        <v>71</v>
      </c>
      <c r="AS282" t="b">
        <v>0</v>
      </c>
      <c r="AT282" t="s">
        <v>60</v>
      </c>
      <c r="AU282" t="s">
        <v>60</v>
      </c>
      <c r="AX282" t="s">
        <v>60</v>
      </c>
      <c r="AY282" t="s">
        <v>60</v>
      </c>
      <c r="BA282" t="b">
        <v>0</v>
      </c>
      <c r="BB282" t="s">
        <v>60</v>
      </c>
      <c r="BC282">
        <v>9001200</v>
      </c>
      <c r="BD282" t="s">
        <v>60</v>
      </c>
    </row>
    <row r="283" spans="1:56" x14ac:dyDescent="0.25">
      <c r="A283" t="s">
        <v>111</v>
      </c>
      <c r="B283" t="s">
        <v>406</v>
      </c>
      <c r="C283">
        <v>9001220</v>
      </c>
      <c r="D283" t="s">
        <v>105</v>
      </c>
      <c r="E283" t="s">
        <v>105</v>
      </c>
      <c r="F283" t="s">
        <v>404</v>
      </c>
      <c r="G283" t="s">
        <v>114</v>
      </c>
      <c r="H283" t="str">
        <f>"01109"</f>
        <v>01109</v>
      </c>
      <c r="I283" t="s">
        <v>60</v>
      </c>
      <c r="J283" t="s">
        <v>405</v>
      </c>
      <c r="K283" t="s">
        <v>62</v>
      </c>
      <c r="L283">
        <v>25</v>
      </c>
      <c r="N283" t="str">
        <f t="shared" si="14"/>
        <v>0</v>
      </c>
      <c r="O283">
        <v>25</v>
      </c>
      <c r="P283" t="s">
        <v>96</v>
      </c>
      <c r="Q283" t="s">
        <v>64</v>
      </c>
      <c r="R283" t="s">
        <v>64</v>
      </c>
      <c r="S283" t="s">
        <v>65</v>
      </c>
      <c r="T283" t="s">
        <v>66</v>
      </c>
      <c r="U283" t="s">
        <v>67</v>
      </c>
      <c r="V283" t="s">
        <v>67</v>
      </c>
      <c r="X283" t="b">
        <v>1</v>
      </c>
      <c r="Y283" t="b">
        <v>1</v>
      </c>
      <c r="Z283" t="b">
        <v>1</v>
      </c>
      <c r="AA283">
        <v>103</v>
      </c>
      <c r="AB283">
        <v>230</v>
      </c>
      <c r="AC283" t="s">
        <v>68</v>
      </c>
      <c r="AD283" t="b">
        <v>0</v>
      </c>
      <c r="AE283" t="b">
        <v>0</v>
      </c>
      <c r="AF283" t="s">
        <v>69</v>
      </c>
      <c r="AG283" t="s">
        <v>60</v>
      </c>
      <c r="AH283" t="s">
        <v>60</v>
      </c>
      <c r="AI283" t="b">
        <v>1</v>
      </c>
      <c r="AJ283" t="s">
        <v>60</v>
      </c>
      <c r="AK283" t="s">
        <v>60</v>
      </c>
      <c r="AL283" t="s">
        <v>60</v>
      </c>
      <c r="AM283" t="s">
        <v>60</v>
      </c>
      <c r="AN283" t="s">
        <v>60</v>
      </c>
      <c r="AO283" t="s">
        <v>117</v>
      </c>
      <c r="AP283" t="b">
        <v>0</v>
      </c>
      <c r="AQ283" t="b">
        <v>0</v>
      </c>
      <c r="AR283" t="s">
        <v>71</v>
      </c>
      <c r="AS283" t="b">
        <v>0</v>
      </c>
      <c r="AT283" t="s">
        <v>60</v>
      </c>
      <c r="AU283" t="s">
        <v>60</v>
      </c>
      <c r="AX283" t="s">
        <v>60</v>
      </c>
      <c r="AY283" t="s">
        <v>60</v>
      </c>
      <c r="BA283" t="b">
        <v>0</v>
      </c>
      <c r="BB283" t="s">
        <v>60</v>
      </c>
      <c r="BC283">
        <v>9001200</v>
      </c>
      <c r="BD283" t="s">
        <v>60</v>
      </c>
    </row>
    <row r="284" spans="1:56" x14ac:dyDescent="0.25">
      <c r="A284" t="s">
        <v>188</v>
      </c>
      <c r="B284" t="s">
        <v>407</v>
      </c>
      <c r="C284" t="str">
        <f>"0100300"</f>
        <v>0100300</v>
      </c>
      <c r="D284" t="s">
        <v>85</v>
      </c>
      <c r="E284" t="s">
        <v>85</v>
      </c>
      <c r="F284" t="s">
        <v>320</v>
      </c>
      <c r="G284">
        <v>1001</v>
      </c>
      <c r="H284" t="str">
        <f>"01413"</f>
        <v>01413</v>
      </c>
      <c r="I284" t="s">
        <v>60</v>
      </c>
      <c r="J284" t="s">
        <v>321</v>
      </c>
      <c r="K284" t="s">
        <v>62</v>
      </c>
      <c r="L284">
        <v>30</v>
      </c>
      <c r="N284" t="str">
        <f t="shared" si="14"/>
        <v>0</v>
      </c>
      <c r="O284">
        <v>30</v>
      </c>
      <c r="P284" t="s">
        <v>96</v>
      </c>
      <c r="Q284" t="s">
        <v>64</v>
      </c>
      <c r="R284" t="s">
        <v>64</v>
      </c>
      <c r="S284" t="s">
        <v>65</v>
      </c>
      <c r="T284" t="s">
        <v>66</v>
      </c>
      <c r="U284" t="s">
        <v>67</v>
      </c>
      <c r="V284" t="s">
        <v>67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68</v>
      </c>
      <c r="AD284" t="b">
        <v>0</v>
      </c>
      <c r="AE284" t="b">
        <v>0</v>
      </c>
      <c r="AF284" t="s">
        <v>69</v>
      </c>
      <c r="AG284" t="s">
        <v>60</v>
      </c>
      <c r="AH284" t="s">
        <v>60</v>
      </c>
      <c r="AI284" t="b">
        <v>1</v>
      </c>
      <c r="AJ284" t="s">
        <v>60</v>
      </c>
      <c r="AK284" t="s">
        <v>60</v>
      </c>
      <c r="AL284" t="s">
        <v>60</v>
      </c>
      <c r="AM284" t="s">
        <v>60</v>
      </c>
      <c r="AN284" t="s">
        <v>60</v>
      </c>
      <c r="AO284" t="s">
        <v>70</v>
      </c>
      <c r="AP284" t="b">
        <v>0</v>
      </c>
      <c r="AQ284" t="b">
        <v>0</v>
      </c>
      <c r="AR284" t="s">
        <v>71</v>
      </c>
      <c r="AS284" t="b">
        <v>0</v>
      </c>
      <c r="AT284" t="s">
        <v>60</v>
      </c>
      <c r="AU284" t="s">
        <v>60</v>
      </c>
      <c r="AX284" t="s">
        <v>60</v>
      </c>
      <c r="AY284" t="s">
        <v>60</v>
      </c>
      <c r="BA284" t="b">
        <v>0</v>
      </c>
      <c r="BB284" t="s">
        <v>60</v>
      </c>
      <c r="BD284" t="s">
        <v>60</v>
      </c>
    </row>
    <row r="285" spans="1:56" x14ac:dyDescent="0.25">
      <c r="A285" t="s">
        <v>188</v>
      </c>
      <c r="B285" t="s">
        <v>408</v>
      </c>
      <c r="C285" t="str">
        <f>"0101300"</f>
        <v>0101300</v>
      </c>
      <c r="D285" t="s">
        <v>98</v>
      </c>
      <c r="E285" t="s">
        <v>98</v>
      </c>
      <c r="F285" t="s">
        <v>409</v>
      </c>
      <c r="G285">
        <v>1002</v>
      </c>
      <c r="H285" t="str">
        <f>"01255"</f>
        <v>01255</v>
      </c>
      <c r="I285" t="s">
        <v>60</v>
      </c>
      <c r="J285" t="s">
        <v>410</v>
      </c>
      <c r="K285" t="s">
        <v>62</v>
      </c>
      <c r="L285">
        <v>32</v>
      </c>
      <c r="N285" t="str">
        <f t="shared" si="14"/>
        <v>0</v>
      </c>
      <c r="O285">
        <v>32</v>
      </c>
      <c r="P285" t="s">
        <v>96</v>
      </c>
      <c r="Q285" t="s">
        <v>79</v>
      </c>
      <c r="R285" t="s">
        <v>79</v>
      </c>
      <c r="S285" t="s">
        <v>65</v>
      </c>
      <c r="T285" t="s">
        <v>66</v>
      </c>
      <c r="U285" t="s">
        <v>67</v>
      </c>
      <c r="V285" t="s">
        <v>67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68</v>
      </c>
      <c r="AD285" t="b">
        <v>0</v>
      </c>
      <c r="AE285" t="b">
        <v>0</v>
      </c>
      <c r="AF285" t="s">
        <v>69</v>
      </c>
      <c r="AG285" t="s">
        <v>60</v>
      </c>
      <c r="AH285" t="s">
        <v>60</v>
      </c>
      <c r="AI285" t="b">
        <v>1</v>
      </c>
      <c r="AJ285" t="s">
        <v>60</v>
      </c>
      <c r="AK285" t="s">
        <v>60</v>
      </c>
      <c r="AL285" t="s">
        <v>60</v>
      </c>
      <c r="AM285" t="s">
        <v>60</v>
      </c>
      <c r="AN285" t="s">
        <v>60</v>
      </c>
      <c r="AO285" t="s">
        <v>70</v>
      </c>
      <c r="AP285" t="b">
        <v>0</v>
      </c>
      <c r="AQ285" t="b">
        <v>0</v>
      </c>
      <c r="AR285" t="s">
        <v>71</v>
      </c>
      <c r="AS285" t="b">
        <v>0</v>
      </c>
      <c r="AT285" t="s">
        <v>60</v>
      </c>
      <c r="AU285" t="s">
        <v>60</v>
      </c>
      <c r="AX285" t="s">
        <v>60</v>
      </c>
      <c r="AY285" t="s">
        <v>60</v>
      </c>
      <c r="BA285" t="b">
        <v>0</v>
      </c>
      <c r="BB285" t="s">
        <v>60</v>
      </c>
      <c r="BD285" t="s">
        <v>60</v>
      </c>
    </row>
    <row r="286" spans="1:56" x14ac:dyDescent="0.25">
      <c r="A286" t="s">
        <v>188</v>
      </c>
      <c r="B286" t="s">
        <v>408</v>
      </c>
      <c r="C286" t="str">
        <f>"0101300"</f>
        <v>0101300</v>
      </c>
      <c r="D286" t="s">
        <v>81</v>
      </c>
      <c r="E286" t="s">
        <v>81</v>
      </c>
      <c r="F286" t="s">
        <v>409</v>
      </c>
      <c r="G286">
        <v>1003</v>
      </c>
      <c r="H286" t="str">
        <f>"01255"</f>
        <v>01255</v>
      </c>
      <c r="I286" t="s">
        <v>60</v>
      </c>
      <c r="J286" t="s">
        <v>410</v>
      </c>
      <c r="K286" t="s">
        <v>62</v>
      </c>
      <c r="L286">
        <v>34</v>
      </c>
      <c r="N286" t="str">
        <f t="shared" si="14"/>
        <v>0</v>
      </c>
      <c r="O286">
        <v>34</v>
      </c>
      <c r="P286" t="s">
        <v>96</v>
      </c>
      <c r="Q286" t="s">
        <v>79</v>
      </c>
      <c r="R286" t="s">
        <v>79</v>
      </c>
      <c r="S286" t="s">
        <v>65</v>
      </c>
      <c r="T286" t="s">
        <v>66</v>
      </c>
      <c r="U286" t="s">
        <v>67</v>
      </c>
      <c r="V286" t="s">
        <v>67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68</v>
      </c>
      <c r="AD286" t="b">
        <v>0</v>
      </c>
      <c r="AE286" t="b">
        <v>0</v>
      </c>
      <c r="AF286" t="s">
        <v>69</v>
      </c>
      <c r="AG286" t="s">
        <v>60</v>
      </c>
      <c r="AH286" t="s">
        <v>60</v>
      </c>
      <c r="AI286" t="b">
        <v>1</v>
      </c>
      <c r="AJ286" t="s">
        <v>60</v>
      </c>
      <c r="AK286" t="s">
        <v>60</v>
      </c>
      <c r="AL286" t="s">
        <v>60</v>
      </c>
      <c r="AM286" t="s">
        <v>60</v>
      </c>
      <c r="AN286" t="s">
        <v>60</v>
      </c>
      <c r="AO286" t="s">
        <v>70</v>
      </c>
      <c r="AP286" t="b">
        <v>0</v>
      </c>
      <c r="AQ286" t="b">
        <v>0</v>
      </c>
      <c r="AR286" t="s">
        <v>71</v>
      </c>
      <c r="AS286" t="b">
        <v>0</v>
      </c>
      <c r="AT286" t="s">
        <v>60</v>
      </c>
      <c r="AU286" t="s">
        <v>60</v>
      </c>
      <c r="AX286" t="s">
        <v>60</v>
      </c>
      <c r="AY286" t="s">
        <v>60</v>
      </c>
      <c r="BA286" t="b">
        <v>0</v>
      </c>
      <c r="BB286" t="s">
        <v>60</v>
      </c>
      <c r="BD286" t="s">
        <v>60</v>
      </c>
    </row>
    <row r="287" spans="1:56" x14ac:dyDescent="0.25">
      <c r="A287" t="s">
        <v>188</v>
      </c>
      <c r="B287" t="s">
        <v>408</v>
      </c>
      <c r="C287" t="str">
        <f>"0101300"</f>
        <v>0101300</v>
      </c>
      <c r="D287" t="s">
        <v>58</v>
      </c>
      <c r="E287" t="s">
        <v>58</v>
      </c>
      <c r="F287" t="s">
        <v>409</v>
      </c>
      <c r="G287">
        <v>1004</v>
      </c>
      <c r="H287" t="str">
        <f>"01255"</f>
        <v>01255</v>
      </c>
      <c r="I287" t="s">
        <v>60</v>
      </c>
      <c r="J287" t="s">
        <v>410</v>
      </c>
      <c r="K287" t="s">
        <v>62</v>
      </c>
      <c r="L287">
        <v>32</v>
      </c>
      <c r="N287" t="str">
        <f t="shared" si="14"/>
        <v>0</v>
      </c>
      <c r="O287">
        <v>32</v>
      </c>
      <c r="P287" t="s">
        <v>96</v>
      </c>
      <c r="Q287" t="s">
        <v>79</v>
      </c>
      <c r="R287" t="s">
        <v>79</v>
      </c>
      <c r="S287" t="s">
        <v>65</v>
      </c>
      <c r="T287" t="s">
        <v>66</v>
      </c>
      <c r="U287" t="s">
        <v>67</v>
      </c>
      <c r="V287" t="s">
        <v>67</v>
      </c>
      <c r="X287" t="b">
        <v>1</v>
      </c>
      <c r="Y287" t="b">
        <v>1</v>
      </c>
      <c r="Z287" t="b">
        <v>1</v>
      </c>
      <c r="AA287">
        <v>103</v>
      </c>
      <c r="AB287">
        <v>230</v>
      </c>
      <c r="AC287" t="s">
        <v>68</v>
      </c>
      <c r="AD287" t="b">
        <v>0</v>
      </c>
      <c r="AE287" t="b">
        <v>0</v>
      </c>
      <c r="AF287" t="s">
        <v>69</v>
      </c>
      <c r="AG287" t="s">
        <v>60</v>
      </c>
      <c r="AH287" t="s">
        <v>60</v>
      </c>
      <c r="AI287" t="b">
        <v>1</v>
      </c>
      <c r="AJ287" t="s">
        <v>60</v>
      </c>
      <c r="AK287" t="s">
        <v>60</v>
      </c>
      <c r="AL287" t="s">
        <v>60</v>
      </c>
      <c r="AM287" t="s">
        <v>60</v>
      </c>
      <c r="AN287" t="s">
        <v>60</v>
      </c>
      <c r="AO287" t="s">
        <v>70</v>
      </c>
      <c r="AP287" t="b">
        <v>0</v>
      </c>
      <c r="AQ287" t="b">
        <v>0</v>
      </c>
      <c r="AR287" t="s">
        <v>71</v>
      </c>
      <c r="AS287" t="b">
        <v>0</v>
      </c>
      <c r="AT287" t="s">
        <v>60</v>
      </c>
      <c r="AU287" t="s">
        <v>60</v>
      </c>
      <c r="AX287" t="s">
        <v>60</v>
      </c>
      <c r="AY287" t="s">
        <v>60</v>
      </c>
      <c r="BA287" t="b">
        <v>0</v>
      </c>
      <c r="BB287" t="s">
        <v>60</v>
      </c>
      <c r="BD287" t="s">
        <v>60</v>
      </c>
    </row>
    <row r="288" spans="1:56" x14ac:dyDescent="0.25">
      <c r="A288" t="s">
        <v>188</v>
      </c>
      <c r="B288" t="s">
        <v>408</v>
      </c>
      <c r="C288" t="str">
        <f>"0101300"</f>
        <v>0101300</v>
      </c>
      <c r="D288" t="s">
        <v>102</v>
      </c>
      <c r="E288" t="s">
        <v>102</v>
      </c>
      <c r="F288" t="s">
        <v>409</v>
      </c>
      <c r="G288">
        <v>1005</v>
      </c>
      <c r="H288" t="str">
        <f>"01255"</f>
        <v>01255</v>
      </c>
      <c r="I288" t="s">
        <v>60</v>
      </c>
      <c r="J288" t="s">
        <v>410</v>
      </c>
      <c r="K288" t="s">
        <v>62</v>
      </c>
      <c r="L288">
        <v>33</v>
      </c>
      <c r="N288" t="str">
        <f t="shared" si="14"/>
        <v>0</v>
      </c>
      <c r="O288">
        <v>33</v>
      </c>
      <c r="P288" t="s">
        <v>96</v>
      </c>
      <c r="Q288" t="s">
        <v>79</v>
      </c>
      <c r="R288" t="s">
        <v>79</v>
      </c>
      <c r="S288" t="s">
        <v>65</v>
      </c>
      <c r="T288" t="s">
        <v>66</v>
      </c>
      <c r="U288" t="s">
        <v>67</v>
      </c>
      <c r="V288" t="s">
        <v>67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68</v>
      </c>
      <c r="AD288" t="b">
        <v>0</v>
      </c>
      <c r="AE288" t="b">
        <v>0</v>
      </c>
      <c r="AF288" t="s">
        <v>69</v>
      </c>
      <c r="AG288" t="s">
        <v>60</v>
      </c>
      <c r="AH288" t="s">
        <v>60</v>
      </c>
      <c r="AI288" t="b">
        <v>1</v>
      </c>
      <c r="AJ288" t="s">
        <v>60</v>
      </c>
      <c r="AK288" t="s">
        <v>60</v>
      </c>
      <c r="AL288" t="s">
        <v>60</v>
      </c>
      <c r="AM288" t="s">
        <v>60</v>
      </c>
      <c r="AN288" t="s">
        <v>60</v>
      </c>
      <c r="AO288" t="s">
        <v>70</v>
      </c>
      <c r="AP288" t="b">
        <v>0</v>
      </c>
      <c r="AQ288" t="b">
        <v>0</v>
      </c>
      <c r="AR288" t="s">
        <v>71</v>
      </c>
      <c r="AS288" t="b">
        <v>0</v>
      </c>
      <c r="AT288" t="s">
        <v>60</v>
      </c>
      <c r="AU288" t="s">
        <v>60</v>
      </c>
      <c r="AX288" t="s">
        <v>60</v>
      </c>
      <c r="AY288" t="s">
        <v>60</v>
      </c>
      <c r="BA288" t="b">
        <v>0</v>
      </c>
      <c r="BB288" t="s">
        <v>60</v>
      </c>
      <c r="BD288" t="s">
        <v>60</v>
      </c>
    </row>
    <row r="289" spans="1:56" x14ac:dyDescent="0.25">
      <c r="A289" t="s">
        <v>188</v>
      </c>
      <c r="B289" t="s">
        <v>411</v>
      </c>
      <c r="C289" t="str">
        <f>"0101310"</f>
        <v>0101310</v>
      </c>
      <c r="D289" t="s">
        <v>85</v>
      </c>
      <c r="E289" t="s">
        <v>85</v>
      </c>
      <c r="F289" t="s">
        <v>409</v>
      </c>
      <c r="G289">
        <v>1001</v>
      </c>
      <c r="H289" t="str">
        <f>"01255"</f>
        <v>01255</v>
      </c>
      <c r="I289" t="s">
        <v>60</v>
      </c>
      <c r="J289" t="s">
        <v>410</v>
      </c>
      <c r="K289" t="s">
        <v>62</v>
      </c>
      <c r="L289">
        <v>30</v>
      </c>
      <c r="N289" t="str">
        <f t="shared" si="14"/>
        <v>0</v>
      </c>
      <c r="O289">
        <v>30</v>
      </c>
      <c r="P289" t="s">
        <v>96</v>
      </c>
      <c r="Q289" t="s">
        <v>79</v>
      </c>
      <c r="R289" t="s">
        <v>79</v>
      </c>
      <c r="S289" t="s">
        <v>65</v>
      </c>
      <c r="T289" t="s">
        <v>66</v>
      </c>
      <c r="U289" t="s">
        <v>67</v>
      </c>
      <c r="V289" t="s">
        <v>67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68</v>
      </c>
      <c r="AD289" t="b">
        <v>0</v>
      </c>
      <c r="AE289" t="b">
        <v>0</v>
      </c>
      <c r="AF289" t="s">
        <v>69</v>
      </c>
      <c r="AG289" t="s">
        <v>60</v>
      </c>
      <c r="AH289" t="s">
        <v>60</v>
      </c>
      <c r="AI289" t="b">
        <v>1</v>
      </c>
      <c r="AJ289" t="s">
        <v>60</v>
      </c>
      <c r="AK289" t="s">
        <v>60</v>
      </c>
      <c r="AL289" t="s">
        <v>60</v>
      </c>
      <c r="AM289" t="s">
        <v>60</v>
      </c>
      <c r="AN289" t="s">
        <v>60</v>
      </c>
      <c r="AO289" t="s">
        <v>70</v>
      </c>
      <c r="AP289" t="b">
        <v>0</v>
      </c>
      <c r="AQ289" t="b">
        <v>0</v>
      </c>
      <c r="AR289" t="s">
        <v>71</v>
      </c>
      <c r="AS289" t="b">
        <v>0</v>
      </c>
      <c r="AT289" t="s">
        <v>60</v>
      </c>
      <c r="AU289" t="s">
        <v>60</v>
      </c>
      <c r="AX289" t="s">
        <v>60</v>
      </c>
      <c r="AY289" t="s">
        <v>60</v>
      </c>
      <c r="BA289" t="b">
        <v>0</v>
      </c>
      <c r="BB289" t="s">
        <v>60</v>
      </c>
      <c r="BD289" t="s">
        <v>60</v>
      </c>
    </row>
    <row r="290" spans="1:56" x14ac:dyDescent="0.25">
      <c r="A290" t="s">
        <v>188</v>
      </c>
      <c r="B290" t="s">
        <v>412</v>
      </c>
      <c r="C290" t="str">
        <f>"0400700"</f>
        <v>0400700</v>
      </c>
      <c r="D290" t="s">
        <v>58</v>
      </c>
      <c r="E290" t="s">
        <v>58</v>
      </c>
      <c r="F290" t="s">
        <v>199</v>
      </c>
      <c r="G290">
        <v>1001</v>
      </c>
      <c r="H290" t="str">
        <f>"01102"</f>
        <v>01102</v>
      </c>
      <c r="I290" t="s">
        <v>60</v>
      </c>
      <c r="J290" t="s">
        <v>200</v>
      </c>
      <c r="K290" t="s">
        <v>62</v>
      </c>
      <c r="L290">
        <v>30</v>
      </c>
      <c r="N290" t="str">
        <f t="shared" si="14"/>
        <v>0</v>
      </c>
      <c r="O290">
        <v>30</v>
      </c>
      <c r="P290" t="s">
        <v>96</v>
      </c>
      <c r="Q290" t="s">
        <v>79</v>
      </c>
      <c r="R290" t="s">
        <v>79</v>
      </c>
      <c r="S290" t="s">
        <v>65</v>
      </c>
      <c r="T290" t="s">
        <v>66</v>
      </c>
      <c r="U290" t="s">
        <v>67</v>
      </c>
      <c r="V290" t="s">
        <v>67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68</v>
      </c>
      <c r="AD290" t="b">
        <v>0</v>
      </c>
      <c r="AE290" t="b">
        <v>0</v>
      </c>
      <c r="AF290" t="s">
        <v>69</v>
      </c>
      <c r="AG290" t="s">
        <v>60</v>
      </c>
      <c r="AH290" t="s">
        <v>60</v>
      </c>
      <c r="AI290" t="b">
        <v>1</v>
      </c>
      <c r="AJ290" t="s">
        <v>60</v>
      </c>
      <c r="AK290" t="s">
        <v>60</v>
      </c>
      <c r="AL290" t="s">
        <v>60</v>
      </c>
      <c r="AM290" t="s">
        <v>60</v>
      </c>
      <c r="AN290" t="s">
        <v>60</v>
      </c>
      <c r="AO290" t="s">
        <v>70</v>
      </c>
      <c r="AP290" t="b">
        <v>0</v>
      </c>
      <c r="AQ290" t="b">
        <v>0</v>
      </c>
      <c r="AR290" t="s">
        <v>71</v>
      </c>
      <c r="AS290" t="b">
        <v>0</v>
      </c>
      <c r="AT290" t="s">
        <v>60</v>
      </c>
      <c r="AU290" t="s">
        <v>60</v>
      </c>
      <c r="AX290" t="s">
        <v>60</v>
      </c>
      <c r="AY290" t="s">
        <v>60</v>
      </c>
      <c r="BA290" t="b">
        <v>0</v>
      </c>
      <c r="BB290" t="s">
        <v>60</v>
      </c>
      <c r="BD290" t="s">
        <v>60</v>
      </c>
    </row>
    <row r="291" spans="1:56" x14ac:dyDescent="0.25">
      <c r="A291" t="s">
        <v>188</v>
      </c>
      <c r="B291" t="s">
        <v>413</v>
      </c>
      <c r="C291" t="str">
        <f>"0400710"</f>
        <v>0400710</v>
      </c>
      <c r="D291" t="s">
        <v>81</v>
      </c>
      <c r="E291" t="s">
        <v>81</v>
      </c>
      <c r="F291" t="s">
        <v>195</v>
      </c>
      <c r="G291">
        <v>1001</v>
      </c>
      <c r="H291" t="str">
        <f>"01902"</f>
        <v>01902</v>
      </c>
      <c r="I291" t="s">
        <v>60</v>
      </c>
      <c r="J291" t="s">
        <v>196</v>
      </c>
      <c r="K291" t="s">
        <v>62</v>
      </c>
      <c r="L291">
        <v>26</v>
      </c>
      <c r="N291" t="str">
        <f t="shared" si="14"/>
        <v>0</v>
      </c>
      <c r="O291">
        <v>26</v>
      </c>
      <c r="P291" t="s">
        <v>96</v>
      </c>
      <c r="Q291" t="s">
        <v>79</v>
      </c>
      <c r="R291" t="s">
        <v>79</v>
      </c>
      <c r="S291" t="s">
        <v>65</v>
      </c>
      <c r="T291" t="s">
        <v>66</v>
      </c>
      <c r="U291" t="s">
        <v>67</v>
      </c>
      <c r="V291" t="s">
        <v>67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68</v>
      </c>
      <c r="AD291" t="b">
        <v>0</v>
      </c>
      <c r="AE291" t="b">
        <v>0</v>
      </c>
      <c r="AF291" t="s">
        <v>69</v>
      </c>
      <c r="AG291" t="s">
        <v>60</v>
      </c>
      <c r="AH291" t="s">
        <v>60</v>
      </c>
      <c r="AI291" t="b">
        <v>1</v>
      </c>
      <c r="AJ291" t="s">
        <v>60</v>
      </c>
      <c r="AK291" t="s">
        <v>60</v>
      </c>
      <c r="AL291" t="s">
        <v>60</v>
      </c>
      <c r="AM291" t="s">
        <v>60</v>
      </c>
      <c r="AN291" t="s">
        <v>60</v>
      </c>
      <c r="AO291" t="s">
        <v>70</v>
      </c>
      <c r="AP291" t="b">
        <v>0</v>
      </c>
      <c r="AQ291" t="b">
        <v>0</v>
      </c>
      <c r="AR291" t="s">
        <v>71</v>
      </c>
      <c r="AS291" t="b">
        <v>0</v>
      </c>
      <c r="AT291" t="s">
        <v>60</v>
      </c>
      <c r="AU291" t="s">
        <v>60</v>
      </c>
      <c r="AX291" t="s">
        <v>60</v>
      </c>
      <c r="AY291" t="s">
        <v>60</v>
      </c>
      <c r="BA291" t="b">
        <v>0</v>
      </c>
      <c r="BB291" t="s">
        <v>60</v>
      </c>
      <c r="BD291" t="s">
        <v>60</v>
      </c>
    </row>
    <row r="292" spans="1:56" x14ac:dyDescent="0.25">
      <c r="A292" t="s">
        <v>188</v>
      </c>
      <c r="B292" t="s">
        <v>413</v>
      </c>
      <c r="C292" t="str">
        <f>"0400710"</f>
        <v>0400710</v>
      </c>
      <c r="D292" t="s">
        <v>81</v>
      </c>
      <c r="E292" t="s">
        <v>81</v>
      </c>
      <c r="F292" t="s">
        <v>199</v>
      </c>
      <c r="G292">
        <v>1002</v>
      </c>
      <c r="H292" t="str">
        <f>"01102"</f>
        <v>01102</v>
      </c>
      <c r="I292" t="s">
        <v>60</v>
      </c>
      <c r="J292" t="s">
        <v>200</v>
      </c>
      <c r="K292" t="s">
        <v>62</v>
      </c>
      <c r="L292">
        <v>25</v>
      </c>
      <c r="N292" t="str">
        <f t="shared" si="14"/>
        <v>0</v>
      </c>
      <c r="O292">
        <v>25</v>
      </c>
      <c r="P292" t="s">
        <v>96</v>
      </c>
      <c r="Q292" t="s">
        <v>79</v>
      </c>
      <c r="R292" t="s">
        <v>79</v>
      </c>
      <c r="S292" t="s">
        <v>65</v>
      </c>
      <c r="T292" t="s">
        <v>66</v>
      </c>
      <c r="U292" t="s">
        <v>67</v>
      </c>
      <c r="V292" t="s">
        <v>67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68</v>
      </c>
      <c r="AD292" t="b">
        <v>0</v>
      </c>
      <c r="AE292" t="b">
        <v>0</v>
      </c>
      <c r="AF292" t="s">
        <v>69</v>
      </c>
      <c r="AG292" t="s">
        <v>60</v>
      </c>
      <c r="AH292" t="s">
        <v>60</v>
      </c>
      <c r="AI292" t="b">
        <v>1</v>
      </c>
      <c r="AJ292" t="s">
        <v>60</v>
      </c>
      <c r="AK292" t="s">
        <v>60</v>
      </c>
      <c r="AL292" t="s">
        <v>60</v>
      </c>
      <c r="AM292" t="s">
        <v>60</v>
      </c>
      <c r="AN292" t="s">
        <v>60</v>
      </c>
      <c r="AO292" t="s">
        <v>70</v>
      </c>
      <c r="AP292" t="b">
        <v>0</v>
      </c>
      <c r="AQ292" t="b">
        <v>0</v>
      </c>
      <c r="AR292" t="s">
        <v>71</v>
      </c>
      <c r="AS292" t="b">
        <v>0</v>
      </c>
      <c r="AT292" t="s">
        <v>60</v>
      </c>
      <c r="AU292" t="s">
        <v>60</v>
      </c>
      <c r="AX292" t="s">
        <v>60</v>
      </c>
      <c r="AY292" t="s">
        <v>60</v>
      </c>
      <c r="BA292" t="b">
        <v>0</v>
      </c>
      <c r="BB292" t="s">
        <v>60</v>
      </c>
      <c r="BD292" t="s">
        <v>60</v>
      </c>
    </row>
    <row r="293" spans="1:56" x14ac:dyDescent="0.25">
      <c r="A293" t="s">
        <v>206</v>
      </c>
      <c r="B293" t="s">
        <v>414</v>
      </c>
      <c r="C293" t="str">
        <f>"0711335"</f>
        <v>0711335</v>
      </c>
      <c r="D293" t="s">
        <v>73</v>
      </c>
      <c r="E293" t="s">
        <v>73</v>
      </c>
      <c r="F293" t="s">
        <v>208</v>
      </c>
      <c r="G293">
        <v>1001</v>
      </c>
      <c r="H293" t="str">
        <f>"01308"</f>
        <v>01308</v>
      </c>
      <c r="I293" t="s">
        <v>60</v>
      </c>
      <c r="J293" t="s">
        <v>209</v>
      </c>
      <c r="K293" t="s">
        <v>62</v>
      </c>
      <c r="L293">
        <v>30</v>
      </c>
      <c r="N293" t="str">
        <f t="shared" si="14"/>
        <v>0</v>
      </c>
      <c r="O293">
        <v>30</v>
      </c>
      <c r="P293" t="s">
        <v>96</v>
      </c>
      <c r="Q293" t="s">
        <v>64</v>
      </c>
      <c r="R293" t="s">
        <v>64</v>
      </c>
      <c r="S293" t="s">
        <v>65</v>
      </c>
      <c r="T293" t="s">
        <v>66</v>
      </c>
      <c r="U293" t="s">
        <v>67</v>
      </c>
      <c r="V293" t="s">
        <v>67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68</v>
      </c>
      <c r="AD293" t="b">
        <v>0</v>
      </c>
      <c r="AE293" t="b">
        <v>0</v>
      </c>
      <c r="AF293" t="s">
        <v>69</v>
      </c>
      <c r="AG293" t="s">
        <v>60</v>
      </c>
      <c r="AH293" t="s">
        <v>60</v>
      </c>
      <c r="AI293" t="b">
        <v>1</v>
      </c>
      <c r="AJ293" t="s">
        <v>92</v>
      </c>
      <c r="AK293" t="s">
        <v>60</v>
      </c>
      <c r="AL293" t="s">
        <v>60</v>
      </c>
      <c r="AM293" t="s">
        <v>60</v>
      </c>
      <c r="AN293" t="s">
        <v>60</v>
      </c>
      <c r="AO293" t="s">
        <v>70</v>
      </c>
      <c r="AP293" t="b">
        <v>0</v>
      </c>
      <c r="AQ293" t="b">
        <v>0</v>
      </c>
      <c r="AR293" t="s">
        <v>71</v>
      </c>
      <c r="AS293" t="b">
        <v>0</v>
      </c>
      <c r="AT293" t="s">
        <v>60</v>
      </c>
      <c r="AU293" t="s">
        <v>60</v>
      </c>
      <c r="AX293" t="s">
        <v>60</v>
      </c>
      <c r="AY293" t="s">
        <v>60</v>
      </c>
      <c r="BA293" t="b">
        <v>0</v>
      </c>
      <c r="BB293" t="s">
        <v>60</v>
      </c>
      <c r="BD293" t="s">
        <v>60</v>
      </c>
    </row>
    <row r="294" spans="1:56" x14ac:dyDescent="0.25">
      <c r="A294" t="s">
        <v>188</v>
      </c>
      <c r="B294" t="s">
        <v>415</v>
      </c>
      <c r="C294" t="str">
        <f>"0101330"</f>
        <v>0101330</v>
      </c>
      <c r="D294" t="s">
        <v>58</v>
      </c>
      <c r="E294" t="s">
        <v>58</v>
      </c>
      <c r="F294" t="s">
        <v>416</v>
      </c>
      <c r="G294">
        <v>1002</v>
      </c>
      <c r="H294" t="str">
        <f>"01155"</f>
        <v>01155</v>
      </c>
      <c r="I294" t="s">
        <v>60</v>
      </c>
      <c r="J294" t="s">
        <v>417</v>
      </c>
      <c r="K294" t="s">
        <v>62</v>
      </c>
      <c r="L294">
        <v>32</v>
      </c>
      <c r="N294" t="str">
        <f t="shared" si="14"/>
        <v>0</v>
      </c>
      <c r="O294">
        <v>32</v>
      </c>
      <c r="P294" t="s">
        <v>96</v>
      </c>
      <c r="Q294" t="s">
        <v>79</v>
      </c>
      <c r="R294" t="s">
        <v>79</v>
      </c>
      <c r="S294" t="s">
        <v>65</v>
      </c>
      <c r="T294" t="s">
        <v>66</v>
      </c>
      <c r="U294" t="s">
        <v>67</v>
      </c>
      <c r="V294" t="s">
        <v>67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68</v>
      </c>
      <c r="AD294" t="b">
        <v>0</v>
      </c>
      <c r="AE294" t="b">
        <v>0</v>
      </c>
      <c r="AF294" t="s">
        <v>69</v>
      </c>
      <c r="AG294" t="s">
        <v>60</v>
      </c>
      <c r="AH294" t="s">
        <v>60</v>
      </c>
      <c r="AI294" t="b">
        <v>1</v>
      </c>
      <c r="AJ294" t="s">
        <v>60</v>
      </c>
      <c r="AK294" t="s">
        <v>60</v>
      </c>
      <c r="AL294" t="s">
        <v>60</v>
      </c>
      <c r="AM294" t="s">
        <v>60</v>
      </c>
      <c r="AN294" t="s">
        <v>60</v>
      </c>
      <c r="AO294" t="s">
        <v>70</v>
      </c>
      <c r="AP294" t="b">
        <v>0</v>
      </c>
      <c r="AQ294" t="b">
        <v>0</v>
      </c>
      <c r="AR294" t="s">
        <v>71</v>
      </c>
      <c r="AS294" t="b">
        <v>0</v>
      </c>
      <c r="AT294" t="s">
        <v>60</v>
      </c>
      <c r="AU294" t="s">
        <v>60</v>
      </c>
      <c r="AX294" t="s">
        <v>60</v>
      </c>
      <c r="AY294" t="s">
        <v>60</v>
      </c>
      <c r="BA294" t="b">
        <v>0</v>
      </c>
      <c r="BB294" t="s">
        <v>60</v>
      </c>
      <c r="BD294" t="s">
        <v>60</v>
      </c>
    </row>
    <row r="295" spans="1:56" x14ac:dyDescent="0.25">
      <c r="A295" t="s">
        <v>188</v>
      </c>
      <c r="B295" t="s">
        <v>415</v>
      </c>
      <c r="C295" t="str">
        <f>"0101330"</f>
        <v>0101330</v>
      </c>
      <c r="D295" t="s">
        <v>102</v>
      </c>
      <c r="E295" t="s">
        <v>102</v>
      </c>
      <c r="F295" t="s">
        <v>416</v>
      </c>
      <c r="G295">
        <v>1003</v>
      </c>
      <c r="H295" t="str">
        <f>"01155"</f>
        <v>01155</v>
      </c>
      <c r="I295" t="s">
        <v>60</v>
      </c>
      <c r="J295" t="s">
        <v>417</v>
      </c>
      <c r="K295" t="s">
        <v>62</v>
      </c>
      <c r="L295">
        <v>33</v>
      </c>
      <c r="N295" t="str">
        <f t="shared" si="14"/>
        <v>0</v>
      </c>
      <c r="O295">
        <v>33</v>
      </c>
      <c r="P295" t="s">
        <v>96</v>
      </c>
      <c r="Q295" t="s">
        <v>79</v>
      </c>
      <c r="R295" t="s">
        <v>79</v>
      </c>
      <c r="S295" t="s">
        <v>65</v>
      </c>
      <c r="T295" t="s">
        <v>66</v>
      </c>
      <c r="U295" t="s">
        <v>67</v>
      </c>
      <c r="V295" t="s">
        <v>67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68</v>
      </c>
      <c r="AD295" t="b">
        <v>0</v>
      </c>
      <c r="AE295" t="b">
        <v>0</v>
      </c>
      <c r="AF295" t="s">
        <v>69</v>
      </c>
      <c r="AG295" t="s">
        <v>60</v>
      </c>
      <c r="AH295" t="s">
        <v>60</v>
      </c>
      <c r="AI295" t="b">
        <v>1</v>
      </c>
      <c r="AJ295" t="s">
        <v>60</v>
      </c>
      <c r="AK295" t="s">
        <v>60</v>
      </c>
      <c r="AL295" t="s">
        <v>60</v>
      </c>
      <c r="AM295" t="s">
        <v>60</v>
      </c>
      <c r="AN295" t="s">
        <v>60</v>
      </c>
      <c r="AO295" t="s">
        <v>70</v>
      </c>
      <c r="AP295" t="b">
        <v>0</v>
      </c>
      <c r="AQ295" t="b">
        <v>0</v>
      </c>
      <c r="AR295" t="s">
        <v>71</v>
      </c>
      <c r="AS295" t="b">
        <v>0</v>
      </c>
      <c r="AT295" t="s">
        <v>60</v>
      </c>
      <c r="AU295" t="s">
        <v>60</v>
      </c>
      <c r="AX295" t="s">
        <v>60</v>
      </c>
      <c r="AY295" t="s">
        <v>60</v>
      </c>
      <c r="BA295" t="b">
        <v>0</v>
      </c>
      <c r="BB295" t="s">
        <v>60</v>
      </c>
      <c r="BD295" t="s">
        <v>60</v>
      </c>
    </row>
    <row r="296" spans="1:56" x14ac:dyDescent="0.25">
      <c r="A296" t="s">
        <v>188</v>
      </c>
      <c r="B296" t="s">
        <v>415</v>
      </c>
      <c r="C296" t="str">
        <f>"0101330"</f>
        <v>0101330</v>
      </c>
      <c r="D296" t="s">
        <v>105</v>
      </c>
      <c r="E296" t="s">
        <v>105</v>
      </c>
      <c r="F296" t="s">
        <v>416</v>
      </c>
      <c r="G296">
        <v>1004</v>
      </c>
      <c r="H296" t="str">
        <f>"01155"</f>
        <v>01155</v>
      </c>
      <c r="I296" t="s">
        <v>60</v>
      </c>
      <c r="J296" t="s">
        <v>417</v>
      </c>
      <c r="K296" t="s">
        <v>62</v>
      </c>
      <c r="L296">
        <v>34</v>
      </c>
      <c r="N296" t="str">
        <f t="shared" si="14"/>
        <v>0</v>
      </c>
      <c r="O296">
        <v>34</v>
      </c>
      <c r="P296" t="s">
        <v>96</v>
      </c>
      <c r="Q296" t="s">
        <v>79</v>
      </c>
      <c r="R296" t="s">
        <v>79</v>
      </c>
      <c r="S296" t="s">
        <v>65</v>
      </c>
      <c r="T296" t="s">
        <v>66</v>
      </c>
      <c r="U296" t="s">
        <v>67</v>
      </c>
      <c r="V296" t="s">
        <v>67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68</v>
      </c>
      <c r="AD296" t="b">
        <v>0</v>
      </c>
      <c r="AE296" t="b">
        <v>0</v>
      </c>
      <c r="AF296" t="s">
        <v>69</v>
      </c>
      <c r="AG296" t="s">
        <v>60</v>
      </c>
      <c r="AH296" t="s">
        <v>60</v>
      </c>
      <c r="AI296" t="b">
        <v>1</v>
      </c>
      <c r="AJ296" t="s">
        <v>60</v>
      </c>
      <c r="AK296" t="s">
        <v>60</v>
      </c>
      <c r="AL296" t="s">
        <v>60</v>
      </c>
      <c r="AM296" t="s">
        <v>60</v>
      </c>
      <c r="AN296" t="s">
        <v>60</v>
      </c>
      <c r="AO296" t="s">
        <v>70</v>
      </c>
      <c r="AP296" t="b">
        <v>0</v>
      </c>
      <c r="AQ296" t="b">
        <v>0</v>
      </c>
      <c r="AR296" t="s">
        <v>71</v>
      </c>
      <c r="AS296" t="b">
        <v>0</v>
      </c>
      <c r="AT296" t="s">
        <v>60</v>
      </c>
      <c r="AU296" t="s">
        <v>60</v>
      </c>
      <c r="AX296" t="s">
        <v>60</v>
      </c>
      <c r="AY296" t="s">
        <v>60</v>
      </c>
      <c r="BA296" t="b">
        <v>0</v>
      </c>
      <c r="BB296" t="s">
        <v>60</v>
      </c>
      <c r="BD296" t="s">
        <v>60</v>
      </c>
    </row>
    <row r="297" spans="1:56" x14ac:dyDescent="0.25">
      <c r="A297" t="s">
        <v>188</v>
      </c>
      <c r="B297" t="s">
        <v>415</v>
      </c>
      <c r="C297" t="str">
        <f>"0101330"</f>
        <v>0101330</v>
      </c>
      <c r="D297" t="s">
        <v>98</v>
      </c>
      <c r="E297" t="s">
        <v>98</v>
      </c>
      <c r="F297" t="s">
        <v>416</v>
      </c>
      <c r="G297">
        <v>1005</v>
      </c>
      <c r="H297" t="str">
        <f>"01155"</f>
        <v>01155</v>
      </c>
      <c r="I297" t="s">
        <v>60</v>
      </c>
      <c r="J297" t="s">
        <v>417</v>
      </c>
      <c r="K297" t="s">
        <v>62</v>
      </c>
      <c r="L297">
        <v>32</v>
      </c>
      <c r="N297" t="str">
        <f t="shared" si="14"/>
        <v>0</v>
      </c>
      <c r="O297">
        <v>32</v>
      </c>
      <c r="P297" t="s">
        <v>96</v>
      </c>
      <c r="Q297" t="s">
        <v>79</v>
      </c>
      <c r="R297" t="s">
        <v>79</v>
      </c>
      <c r="S297" t="s">
        <v>65</v>
      </c>
      <c r="T297" t="s">
        <v>66</v>
      </c>
      <c r="U297" t="s">
        <v>67</v>
      </c>
      <c r="V297" t="s">
        <v>67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68</v>
      </c>
      <c r="AD297" t="b">
        <v>0</v>
      </c>
      <c r="AE297" t="b">
        <v>0</v>
      </c>
      <c r="AF297" t="s">
        <v>69</v>
      </c>
      <c r="AG297" t="s">
        <v>60</v>
      </c>
      <c r="AH297" t="s">
        <v>60</v>
      </c>
      <c r="AI297" t="b">
        <v>1</v>
      </c>
      <c r="AJ297" t="s">
        <v>60</v>
      </c>
      <c r="AK297" t="s">
        <v>60</v>
      </c>
      <c r="AL297" t="s">
        <v>60</v>
      </c>
      <c r="AM297" t="s">
        <v>60</v>
      </c>
      <c r="AN297" t="s">
        <v>60</v>
      </c>
      <c r="AO297" t="s">
        <v>70</v>
      </c>
      <c r="AP297" t="b">
        <v>0</v>
      </c>
      <c r="AQ297" t="b">
        <v>0</v>
      </c>
      <c r="AR297" t="s">
        <v>71</v>
      </c>
      <c r="AS297" t="b">
        <v>0</v>
      </c>
      <c r="AT297" t="s">
        <v>60</v>
      </c>
      <c r="AU297" t="s">
        <v>60</v>
      </c>
      <c r="AX297" t="s">
        <v>60</v>
      </c>
      <c r="AY297" t="s">
        <v>60</v>
      </c>
      <c r="BA297" t="b">
        <v>0</v>
      </c>
      <c r="BB297" t="s">
        <v>60</v>
      </c>
      <c r="BD297" t="s">
        <v>60</v>
      </c>
    </row>
    <row r="298" spans="1:56" x14ac:dyDescent="0.25">
      <c r="A298" t="s">
        <v>188</v>
      </c>
      <c r="B298" t="s">
        <v>418</v>
      </c>
      <c r="C298" t="str">
        <f>"0101340"</f>
        <v>0101340</v>
      </c>
      <c r="D298" t="s">
        <v>73</v>
      </c>
      <c r="E298" t="s">
        <v>73</v>
      </c>
      <c r="F298" t="s">
        <v>416</v>
      </c>
      <c r="G298">
        <v>1001</v>
      </c>
      <c r="H298" t="str">
        <f>"01155"</f>
        <v>01155</v>
      </c>
      <c r="I298" t="s">
        <v>60</v>
      </c>
      <c r="J298" t="s">
        <v>417</v>
      </c>
      <c r="K298" t="s">
        <v>62</v>
      </c>
      <c r="L298">
        <v>30</v>
      </c>
      <c r="N298" t="str">
        <f t="shared" si="14"/>
        <v>0</v>
      </c>
      <c r="O298">
        <v>30</v>
      </c>
      <c r="P298" t="s">
        <v>96</v>
      </c>
      <c r="Q298" t="s">
        <v>79</v>
      </c>
      <c r="R298" t="s">
        <v>79</v>
      </c>
      <c r="S298" t="s">
        <v>65</v>
      </c>
      <c r="T298" t="s">
        <v>66</v>
      </c>
      <c r="U298" t="s">
        <v>67</v>
      </c>
      <c r="V298" t="s">
        <v>67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68</v>
      </c>
      <c r="AD298" t="b">
        <v>0</v>
      </c>
      <c r="AE298" t="b">
        <v>0</v>
      </c>
      <c r="AF298" t="s">
        <v>69</v>
      </c>
      <c r="AG298" t="s">
        <v>60</v>
      </c>
      <c r="AH298" t="s">
        <v>60</v>
      </c>
      <c r="AI298" t="b">
        <v>1</v>
      </c>
      <c r="AJ298" t="s">
        <v>60</v>
      </c>
      <c r="AK298" t="s">
        <v>60</v>
      </c>
      <c r="AL298" t="s">
        <v>60</v>
      </c>
      <c r="AM298" t="s">
        <v>60</v>
      </c>
      <c r="AN298" t="s">
        <v>60</v>
      </c>
      <c r="AO298" t="s">
        <v>70</v>
      </c>
      <c r="AP298" t="b">
        <v>0</v>
      </c>
      <c r="AQ298" t="b">
        <v>0</v>
      </c>
      <c r="AR298" t="s">
        <v>71</v>
      </c>
      <c r="AS298" t="b">
        <v>0</v>
      </c>
      <c r="AT298" t="s">
        <v>60</v>
      </c>
      <c r="AU298" t="s">
        <v>60</v>
      </c>
      <c r="AX298" t="s">
        <v>60</v>
      </c>
      <c r="AY298" t="s">
        <v>60</v>
      </c>
      <c r="BA298" t="b">
        <v>0</v>
      </c>
      <c r="BB298" t="s">
        <v>60</v>
      </c>
      <c r="BD298" t="s">
        <v>60</v>
      </c>
    </row>
    <row r="299" spans="1:56" x14ac:dyDescent="0.25">
      <c r="A299" t="s">
        <v>247</v>
      </c>
      <c r="B299" t="s">
        <v>419</v>
      </c>
      <c r="C299">
        <v>1200500</v>
      </c>
      <c r="D299" t="s">
        <v>105</v>
      </c>
      <c r="E299" t="s">
        <v>105</v>
      </c>
      <c r="F299" t="s">
        <v>420</v>
      </c>
      <c r="G299">
        <v>1001</v>
      </c>
      <c r="H299" t="str">
        <f>"01303"</f>
        <v>01303</v>
      </c>
      <c r="I299" t="s">
        <v>60</v>
      </c>
      <c r="J299" t="s">
        <v>421</v>
      </c>
      <c r="K299" t="s">
        <v>62</v>
      </c>
      <c r="L299">
        <v>30</v>
      </c>
      <c r="N299" t="str">
        <f t="shared" si="14"/>
        <v>0</v>
      </c>
      <c r="O299">
        <v>30</v>
      </c>
      <c r="P299" t="s">
        <v>96</v>
      </c>
      <c r="Q299" t="s">
        <v>79</v>
      </c>
      <c r="R299" t="s">
        <v>79</v>
      </c>
      <c r="S299" t="s">
        <v>65</v>
      </c>
      <c r="T299" t="s">
        <v>66</v>
      </c>
      <c r="U299" t="s">
        <v>67</v>
      </c>
      <c r="V299" t="s">
        <v>67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68</v>
      </c>
      <c r="AD299" t="b">
        <v>0</v>
      </c>
      <c r="AE299" t="b">
        <v>0</v>
      </c>
      <c r="AF299" t="s">
        <v>69</v>
      </c>
      <c r="AG299" t="s">
        <v>60</v>
      </c>
      <c r="AH299" t="s">
        <v>60</v>
      </c>
      <c r="AI299" t="b">
        <v>1</v>
      </c>
      <c r="AJ299" t="s">
        <v>60</v>
      </c>
      <c r="AK299" t="s">
        <v>60</v>
      </c>
      <c r="AL299" t="s">
        <v>60</v>
      </c>
      <c r="AM299" t="s">
        <v>60</v>
      </c>
      <c r="AN299" t="s">
        <v>60</v>
      </c>
      <c r="AO299" t="s">
        <v>70</v>
      </c>
      <c r="AP299" t="b">
        <v>0</v>
      </c>
      <c r="AQ299" t="b">
        <v>0</v>
      </c>
      <c r="AR299" t="s">
        <v>71</v>
      </c>
      <c r="AS299" t="b">
        <v>0</v>
      </c>
      <c r="AT299" t="s">
        <v>60</v>
      </c>
      <c r="AU299" t="s">
        <v>60</v>
      </c>
      <c r="AX299" t="s">
        <v>60</v>
      </c>
      <c r="AY299" t="s">
        <v>60</v>
      </c>
      <c r="BA299" t="b">
        <v>0</v>
      </c>
      <c r="BB299" t="s">
        <v>60</v>
      </c>
      <c r="BD299" t="s">
        <v>60</v>
      </c>
    </row>
    <row r="300" spans="1:56" x14ac:dyDescent="0.25">
      <c r="A300" t="s">
        <v>247</v>
      </c>
      <c r="B300" t="s">
        <v>277</v>
      </c>
      <c r="C300">
        <v>1200315</v>
      </c>
      <c r="D300" t="s">
        <v>98</v>
      </c>
      <c r="E300" t="s">
        <v>98</v>
      </c>
      <c r="F300" t="s">
        <v>422</v>
      </c>
      <c r="G300">
        <v>1002</v>
      </c>
      <c r="H300" t="str">
        <f>"01204"</f>
        <v>01204</v>
      </c>
      <c r="I300" t="s">
        <v>60</v>
      </c>
      <c r="J300" t="s">
        <v>423</v>
      </c>
      <c r="K300" t="s">
        <v>62</v>
      </c>
      <c r="L300">
        <v>25</v>
      </c>
      <c r="N300" t="str">
        <f t="shared" si="14"/>
        <v>0</v>
      </c>
      <c r="O300">
        <v>25</v>
      </c>
      <c r="P300" t="s">
        <v>78</v>
      </c>
      <c r="Q300" t="s">
        <v>79</v>
      </c>
      <c r="R300" t="s">
        <v>79</v>
      </c>
      <c r="S300" t="s">
        <v>65</v>
      </c>
      <c r="T300" t="s">
        <v>66</v>
      </c>
      <c r="U300" t="s">
        <v>67</v>
      </c>
      <c r="V300" t="s">
        <v>67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68</v>
      </c>
      <c r="AD300" t="b">
        <v>0</v>
      </c>
      <c r="AE300" t="b">
        <v>0</v>
      </c>
      <c r="AF300" t="s">
        <v>69</v>
      </c>
      <c r="AG300" t="s">
        <v>60</v>
      </c>
      <c r="AH300" t="s">
        <v>60</v>
      </c>
      <c r="AI300" t="b">
        <v>1</v>
      </c>
      <c r="AJ300" t="s">
        <v>60</v>
      </c>
      <c r="AK300" t="s">
        <v>60</v>
      </c>
      <c r="AL300" t="s">
        <v>60</v>
      </c>
      <c r="AM300" t="s">
        <v>60</v>
      </c>
      <c r="AN300" t="s">
        <v>60</v>
      </c>
      <c r="AO300" t="s">
        <v>70</v>
      </c>
      <c r="AP300" t="b">
        <v>0</v>
      </c>
      <c r="AQ300" t="b">
        <v>0</v>
      </c>
      <c r="AR300" t="s">
        <v>71</v>
      </c>
      <c r="AS300" t="b">
        <v>0</v>
      </c>
      <c r="AT300" t="s">
        <v>60</v>
      </c>
      <c r="AU300" t="s">
        <v>60</v>
      </c>
      <c r="AX300" t="s">
        <v>60</v>
      </c>
      <c r="AY300" t="s">
        <v>60</v>
      </c>
      <c r="BA300" t="b">
        <v>0</v>
      </c>
      <c r="BB300" t="s">
        <v>60</v>
      </c>
      <c r="BD300" t="s">
        <v>60</v>
      </c>
    </row>
    <row r="301" spans="1:56" x14ac:dyDescent="0.25">
      <c r="A301" t="s">
        <v>424</v>
      </c>
      <c r="B301" t="s">
        <v>425</v>
      </c>
      <c r="C301">
        <v>8600570</v>
      </c>
      <c r="D301" t="s">
        <v>81</v>
      </c>
      <c r="E301" t="s">
        <v>81</v>
      </c>
      <c r="F301" t="s">
        <v>426</v>
      </c>
      <c r="G301">
        <v>1001</v>
      </c>
      <c r="H301" t="str">
        <f>"01608"</f>
        <v>01608</v>
      </c>
      <c r="I301" t="s">
        <v>60</v>
      </c>
      <c r="J301" t="s">
        <v>427</v>
      </c>
      <c r="K301" t="s">
        <v>62</v>
      </c>
      <c r="L301">
        <v>28</v>
      </c>
      <c r="N301" t="str">
        <f t="shared" si="14"/>
        <v>0</v>
      </c>
      <c r="O301">
        <v>28</v>
      </c>
      <c r="P301" t="s">
        <v>96</v>
      </c>
      <c r="Q301" t="s">
        <v>79</v>
      </c>
      <c r="R301" t="s">
        <v>79</v>
      </c>
      <c r="S301" t="s">
        <v>65</v>
      </c>
      <c r="T301" t="s">
        <v>66</v>
      </c>
      <c r="U301" t="s">
        <v>67</v>
      </c>
      <c r="V301" t="s">
        <v>67</v>
      </c>
      <c r="X301" t="b">
        <v>1</v>
      </c>
      <c r="Y301" t="b">
        <v>1</v>
      </c>
      <c r="Z301" t="b">
        <v>1</v>
      </c>
      <c r="AA301">
        <v>300</v>
      </c>
      <c r="AB301">
        <v>230</v>
      </c>
      <c r="AC301" t="s">
        <v>68</v>
      </c>
      <c r="AD301" t="b">
        <v>0</v>
      </c>
      <c r="AE301" t="b">
        <v>0</v>
      </c>
      <c r="AF301" t="s">
        <v>69</v>
      </c>
      <c r="AG301" t="s">
        <v>60</v>
      </c>
      <c r="AH301" t="s">
        <v>60</v>
      </c>
      <c r="AI301" t="b">
        <v>1</v>
      </c>
      <c r="AJ301" t="s">
        <v>60</v>
      </c>
      <c r="AK301" t="s">
        <v>60</v>
      </c>
      <c r="AL301" t="s">
        <v>60</v>
      </c>
      <c r="AM301" t="s">
        <v>60</v>
      </c>
      <c r="AN301" t="s">
        <v>60</v>
      </c>
      <c r="AO301" t="s">
        <v>117</v>
      </c>
      <c r="AP301" t="b">
        <v>0</v>
      </c>
      <c r="AQ301" t="b">
        <v>0</v>
      </c>
      <c r="AR301" t="s">
        <v>71</v>
      </c>
      <c r="AS301" t="b">
        <v>0</v>
      </c>
      <c r="AT301" t="s">
        <v>60</v>
      </c>
      <c r="AU301" t="s">
        <v>60</v>
      </c>
      <c r="AX301" t="s">
        <v>60</v>
      </c>
      <c r="AY301" t="s">
        <v>60</v>
      </c>
      <c r="BA301" t="b">
        <v>0</v>
      </c>
      <c r="BB301" t="s">
        <v>60</v>
      </c>
      <c r="BC301">
        <v>8607000</v>
      </c>
      <c r="BD301" t="s">
        <v>60</v>
      </c>
    </row>
    <row r="302" spans="1:56" x14ac:dyDescent="0.25">
      <c r="A302" t="s">
        <v>424</v>
      </c>
      <c r="B302" t="s">
        <v>425</v>
      </c>
      <c r="C302">
        <v>8600570</v>
      </c>
      <c r="D302" t="s">
        <v>98</v>
      </c>
      <c r="E302" t="s">
        <v>98</v>
      </c>
      <c r="F302" t="s">
        <v>426</v>
      </c>
      <c r="G302">
        <v>1002</v>
      </c>
      <c r="H302" t="str">
        <f>"01608"</f>
        <v>01608</v>
      </c>
      <c r="I302" t="s">
        <v>60</v>
      </c>
      <c r="J302" t="s">
        <v>427</v>
      </c>
      <c r="K302" t="s">
        <v>62</v>
      </c>
      <c r="L302">
        <v>28</v>
      </c>
      <c r="N302" t="str">
        <f t="shared" si="14"/>
        <v>0</v>
      </c>
      <c r="O302">
        <v>28</v>
      </c>
      <c r="P302" t="s">
        <v>96</v>
      </c>
      <c r="Q302" t="s">
        <v>79</v>
      </c>
      <c r="R302" t="s">
        <v>79</v>
      </c>
      <c r="S302" t="s">
        <v>65</v>
      </c>
      <c r="T302" t="s">
        <v>66</v>
      </c>
      <c r="U302" t="s">
        <v>67</v>
      </c>
      <c r="V302" t="s">
        <v>67</v>
      </c>
      <c r="X302" t="b">
        <v>1</v>
      </c>
      <c r="Y302" t="b">
        <v>1</v>
      </c>
      <c r="Z302" t="b">
        <v>1</v>
      </c>
      <c r="AA302">
        <v>300</v>
      </c>
      <c r="AB302">
        <v>230</v>
      </c>
      <c r="AC302" t="s">
        <v>68</v>
      </c>
      <c r="AD302" t="b">
        <v>0</v>
      </c>
      <c r="AE302" t="b">
        <v>0</v>
      </c>
      <c r="AF302" t="s">
        <v>69</v>
      </c>
      <c r="AG302" t="s">
        <v>60</v>
      </c>
      <c r="AH302" t="s">
        <v>60</v>
      </c>
      <c r="AI302" t="b">
        <v>1</v>
      </c>
      <c r="AJ302" t="s">
        <v>60</v>
      </c>
      <c r="AK302" t="s">
        <v>60</v>
      </c>
      <c r="AL302" t="s">
        <v>60</v>
      </c>
      <c r="AM302" t="s">
        <v>60</v>
      </c>
      <c r="AN302" t="s">
        <v>60</v>
      </c>
      <c r="AO302" t="s">
        <v>117</v>
      </c>
      <c r="AP302" t="b">
        <v>0</v>
      </c>
      <c r="AQ302" t="b">
        <v>0</v>
      </c>
      <c r="AR302" t="s">
        <v>71</v>
      </c>
      <c r="AS302" t="b">
        <v>0</v>
      </c>
      <c r="AT302" t="s">
        <v>60</v>
      </c>
      <c r="AU302" t="s">
        <v>60</v>
      </c>
      <c r="AX302" t="s">
        <v>60</v>
      </c>
      <c r="AY302" t="s">
        <v>60</v>
      </c>
      <c r="BA302" t="b">
        <v>0</v>
      </c>
      <c r="BB302" t="s">
        <v>60</v>
      </c>
      <c r="BC302">
        <v>8607000</v>
      </c>
      <c r="BD302" t="s">
        <v>60</v>
      </c>
    </row>
    <row r="303" spans="1:56" x14ac:dyDescent="0.25">
      <c r="A303" t="s">
        <v>424</v>
      </c>
      <c r="B303" t="s">
        <v>428</v>
      </c>
      <c r="C303">
        <v>8600570</v>
      </c>
      <c r="D303" t="s">
        <v>58</v>
      </c>
      <c r="E303" t="s">
        <v>58</v>
      </c>
      <c r="F303" t="s">
        <v>426</v>
      </c>
      <c r="G303" t="s">
        <v>263</v>
      </c>
      <c r="H303" t="str">
        <f>"01608"</f>
        <v>01608</v>
      </c>
      <c r="I303" t="s">
        <v>60</v>
      </c>
      <c r="J303" t="s">
        <v>427</v>
      </c>
      <c r="K303" t="s">
        <v>62</v>
      </c>
      <c r="L303">
        <v>30</v>
      </c>
      <c r="N303" t="str">
        <f t="shared" si="14"/>
        <v>0</v>
      </c>
      <c r="O303">
        <v>30</v>
      </c>
      <c r="P303" t="s">
        <v>96</v>
      </c>
      <c r="Q303" t="s">
        <v>79</v>
      </c>
      <c r="R303" t="s">
        <v>79</v>
      </c>
      <c r="S303" t="s">
        <v>65</v>
      </c>
      <c r="T303" t="s">
        <v>66</v>
      </c>
      <c r="U303" t="s">
        <v>67</v>
      </c>
      <c r="V303" t="s">
        <v>67</v>
      </c>
      <c r="X303" t="b">
        <v>1</v>
      </c>
      <c r="Y303" t="b">
        <v>1</v>
      </c>
      <c r="Z303" t="b">
        <v>1</v>
      </c>
      <c r="AA303">
        <v>300</v>
      </c>
      <c r="AB303">
        <v>230</v>
      </c>
      <c r="AC303" t="s">
        <v>68</v>
      </c>
      <c r="AD303" t="b">
        <v>0</v>
      </c>
      <c r="AE303" t="b">
        <v>0</v>
      </c>
      <c r="AF303" t="s">
        <v>69</v>
      </c>
      <c r="AG303" t="s">
        <v>60</v>
      </c>
      <c r="AH303" t="s">
        <v>60</v>
      </c>
      <c r="AI303" t="b">
        <v>1</v>
      </c>
      <c r="AJ303" t="s">
        <v>60</v>
      </c>
      <c r="AK303" t="s">
        <v>60</v>
      </c>
      <c r="AL303" t="s">
        <v>60</v>
      </c>
      <c r="AM303" t="s">
        <v>60</v>
      </c>
      <c r="AN303" t="s">
        <v>60</v>
      </c>
      <c r="AO303" t="s">
        <v>117</v>
      </c>
      <c r="AP303" t="b">
        <v>0</v>
      </c>
      <c r="AQ303" t="b">
        <v>0</v>
      </c>
      <c r="AR303" t="s">
        <v>71</v>
      </c>
      <c r="AS303" t="b">
        <v>0</v>
      </c>
      <c r="AT303" t="s">
        <v>60</v>
      </c>
      <c r="AU303" t="s">
        <v>60</v>
      </c>
      <c r="AX303" t="s">
        <v>60</v>
      </c>
      <c r="AY303" t="s">
        <v>60</v>
      </c>
      <c r="BA303" t="b">
        <v>0</v>
      </c>
      <c r="BB303" t="s">
        <v>60</v>
      </c>
      <c r="BC303">
        <v>8607000</v>
      </c>
      <c r="BD303" t="s">
        <v>60</v>
      </c>
    </row>
    <row r="304" spans="1:56" x14ac:dyDescent="0.25">
      <c r="A304" t="s">
        <v>424</v>
      </c>
      <c r="B304" t="s">
        <v>428</v>
      </c>
      <c r="C304">
        <v>8600570</v>
      </c>
      <c r="D304" t="s">
        <v>105</v>
      </c>
      <c r="E304" t="s">
        <v>105</v>
      </c>
      <c r="F304" t="s">
        <v>426</v>
      </c>
      <c r="G304" t="s">
        <v>264</v>
      </c>
      <c r="H304" t="str">
        <f>"01608"</f>
        <v>01608</v>
      </c>
      <c r="I304" t="s">
        <v>60</v>
      </c>
      <c r="J304" t="s">
        <v>427</v>
      </c>
      <c r="K304" t="s">
        <v>62</v>
      </c>
      <c r="L304">
        <v>32</v>
      </c>
      <c r="N304" t="str">
        <f t="shared" si="14"/>
        <v>0</v>
      </c>
      <c r="O304">
        <v>32</v>
      </c>
      <c r="P304" t="s">
        <v>96</v>
      </c>
      <c r="Q304" t="s">
        <v>79</v>
      </c>
      <c r="R304" t="s">
        <v>79</v>
      </c>
      <c r="S304" t="s">
        <v>65</v>
      </c>
      <c r="T304" t="s">
        <v>66</v>
      </c>
      <c r="U304" t="s">
        <v>67</v>
      </c>
      <c r="V304" t="s">
        <v>67</v>
      </c>
      <c r="X304" t="b">
        <v>1</v>
      </c>
      <c r="Y304" t="b">
        <v>1</v>
      </c>
      <c r="Z304" t="b">
        <v>1</v>
      </c>
      <c r="AA304">
        <v>300</v>
      </c>
      <c r="AB304">
        <v>230</v>
      </c>
      <c r="AC304" t="s">
        <v>68</v>
      </c>
      <c r="AD304" t="b">
        <v>0</v>
      </c>
      <c r="AE304" t="b">
        <v>0</v>
      </c>
      <c r="AF304" t="s">
        <v>69</v>
      </c>
      <c r="AG304" t="s">
        <v>60</v>
      </c>
      <c r="AH304" t="s">
        <v>60</v>
      </c>
      <c r="AI304" t="b">
        <v>1</v>
      </c>
      <c r="AJ304" t="s">
        <v>60</v>
      </c>
      <c r="AK304" t="s">
        <v>60</v>
      </c>
      <c r="AL304" t="s">
        <v>60</v>
      </c>
      <c r="AM304" t="s">
        <v>60</v>
      </c>
      <c r="AN304" t="s">
        <v>60</v>
      </c>
      <c r="AO304" t="s">
        <v>117</v>
      </c>
      <c r="AP304" t="b">
        <v>0</v>
      </c>
      <c r="AQ304" t="b">
        <v>0</v>
      </c>
      <c r="AR304" t="s">
        <v>71</v>
      </c>
      <c r="AS304" t="b">
        <v>0</v>
      </c>
      <c r="AT304" t="s">
        <v>60</v>
      </c>
      <c r="AU304" t="s">
        <v>60</v>
      </c>
      <c r="AX304" t="s">
        <v>60</v>
      </c>
      <c r="AY304" t="s">
        <v>60</v>
      </c>
      <c r="BA304" t="b">
        <v>0</v>
      </c>
      <c r="BB304" t="s">
        <v>60</v>
      </c>
      <c r="BC304">
        <v>8607000</v>
      </c>
      <c r="BD304" t="s">
        <v>60</v>
      </c>
    </row>
    <row r="305" spans="1:56" x14ac:dyDescent="0.25">
      <c r="A305" t="s">
        <v>424</v>
      </c>
      <c r="B305" t="s">
        <v>429</v>
      </c>
      <c r="C305">
        <v>8600670</v>
      </c>
      <c r="D305" t="s">
        <v>85</v>
      </c>
      <c r="E305" t="s">
        <v>85</v>
      </c>
      <c r="F305" t="s">
        <v>426</v>
      </c>
      <c r="G305" t="s">
        <v>263</v>
      </c>
      <c r="H305" t="str">
        <f>"01608"</f>
        <v>01608</v>
      </c>
      <c r="I305" t="s">
        <v>60</v>
      </c>
      <c r="J305" t="s">
        <v>427</v>
      </c>
      <c r="K305" t="s">
        <v>62</v>
      </c>
      <c r="L305">
        <v>28</v>
      </c>
      <c r="N305" t="str">
        <f t="shared" si="14"/>
        <v>0</v>
      </c>
      <c r="O305">
        <v>28</v>
      </c>
      <c r="P305" t="s">
        <v>96</v>
      </c>
      <c r="Q305" t="s">
        <v>79</v>
      </c>
      <c r="R305" t="s">
        <v>79</v>
      </c>
      <c r="S305" t="s">
        <v>65</v>
      </c>
      <c r="T305" t="s">
        <v>66</v>
      </c>
      <c r="U305" t="s">
        <v>67</v>
      </c>
      <c r="V305" t="s">
        <v>67</v>
      </c>
      <c r="X305" t="b">
        <v>1</v>
      </c>
      <c r="Y305" t="b">
        <v>1</v>
      </c>
      <c r="Z305" t="b">
        <v>1</v>
      </c>
      <c r="AA305">
        <v>300</v>
      </c>
      <c r="AB305">
        <v>230</v>
      </c>
      <c r="AC305" t="s">
        <v>68</v>
      </c>
      <c r="AD305" t="b">
        <v>0</v>
      </c>
      <c r="AE305" t="b">
        <v>0</v>
      </c>
      <c r="AF305" t="s">
        <v>69</v>
      </c>
      <c r="AG305" t="s">
        <v>60</v>
      </c>
      <c r="AH305" t="s">
        <v>60</v>
      </c>
      <c r="AI305" t="b">
        <v>1</v>
      </c>
      <c r="AJ305" t="s">
        <v>60</v>
      </c>
      <c r="AK305" t="s">
        <v>60</v>
      </c>
      <c r="AL305" t="s">
        <v>60</v>
      </c>
      <c r="AM305" t="s">
        <v>60</v>
      </c>
      <c r="AN305" t="s">
        <v>60</v>
      </c>
      <c r="AO305" t="s">
        <v>117</v>
      </c>
      <c r="AP305" t="b">
        <v>0</v>
      </c>
      <c r="AQ305" t="b">
        <v>0</v>
      </c>
      <c r="AR305" t="s">
        <v>71</v>
      </c>
      <c r="AS305" t="b">
        <v>0</v>
      </c>
      <c r="AT305" t="s">
        <v>60</v>
      </c>
      <c r="AU305" t="s">
        <v>60</v>
      </c>
      <c r="AX305" t="s">
        <v>60</v>
      </c>
      <c r="AY305" t="s">
        <v>60</v>
      </c>
      <c r="BA305" t="b">
        <v>0</v>
      </c>
      <c r="BB305" t="s">
        <v>60</v>
      </c>
      <c r="BC305">
        <v>8607000</v>
      </c>
      <c r="BD305" t="s">
        <v>60</v>
      </c>
    </row>
    <row r="306" spans="1:56" x14ac:dyDescent="0.25">
      <c r="A306" t="s">
        <v>132</v>
      </c>
      <c r="B306" t="s">
        <v>430</v>
      </c>
      <c r="C306" t="s">
        <v>158</v>
      </c>
      <c r="D306" t="s">
        <v>73</v>
      </c>
      <c r="E306" t="s">
        <v>73</v>
      </c>
      <c r="F306" t="s">
        <v>154</v>
      </c>
      <c r="G306" t="s">
        <v>431</v>
      </c>
      <c r="H306" t="s">
        <v>60</v>
      </c>
      <c r="I306" t="s">
        <v>60</v>
      </c>
      <c r="K306" t="s">
        <v>62</v>
      </c>
      <c r="L306">
        <v>100</v>
      </c>
      <c r="N306" t="str">
        <f t="shared" si="14"/>
        <v>0</v>
      </c>
      <c r="O306">
        <v>100</v>
      </c>
      <c r="P306" t="s">
        <v>63</v>
      </c>
      <c r="Q306" t="s">
        <v>64</v>
      </c>
      <c r="R306" t="s">
        <v>79</v>
      </c>
      <c r="S306" t="s">
        <v>65</v>
      </c>
      <c r="T306" t="s">
        <v>66</v>
      </c>
      <c r="U306" t="s">
        <v>67</v>
      </c>
      <c r="V306" t="s">
        <v>67</v>
      </c>
      <c r="X306" t="b">
        <v>0</v>
      </c>
      <c r="Y306" t="b">
        <v>0</v>
      </c>
      <c r="Z306" t="b">
        <v>1</v>
      </c>
      <c r="AC306" t="s">
        <v>68</v>
      </c>
      <c r="AD306" t="b">
        <v>1</v>
      </c>
      <c r="AE306" t="b">
        <v>1</v>
      </c>
      <c r="AF306" t="s">
        <v>60</v>
      </c>
      <c r="AG306" t="s">
        <v>60</v>
      </c>
      <c r="AH306" t="s">
        <v>60</v>
      </c>
      <c r="AI306" t="b">
        <v>0</v>
      </c>
      <c r="AJ306" t="s">
        <v>60</v>
      </c>
      <c r="AK306" t="s">
        <v>60</v>
      </c>
      <c r="AL306" t="s">
        <v>60</v>
      </c>
      <c r="AM306" t="s">
        <v>60</v>
      </c>
      <c r="AN306" t="s">
        <v>60</v>
      </c>
      <c r="AO306" t="s">
        <v>60</v>
      </c>
      <c r="AP306" t="b">
        <v>0</v>
      </c>
      <c r="AQ306" t="b">
        <v>0</v>
      </c>
      <c r="AR306" t="s">
        <v>71</v>
      </c>
      <c r="AS306" t="b">
        <v>0</v>
      </c>
      <c r="AT306" t="s">
        <v>60</v>
      </c>
      <c r="AU306" t="s">
        <v>60</v>
      </c>
      <c r="AX306" t="s">
        <v>60</v>
      </c>
      <c r="AY306" t="s">
        <v>60</v>
      </c>
      <c r="BA306" t="b">
        <v>0</v>
      </c>
      <c r="BB306" t="s">
        <v>60</v>
      </c>
      <c r="BD306" t="s">
        <v>60</v>
      </c>
    </row>
    <row r="307" spans="1:56" x14ac:dyDescent="0.25">
      <c r="A307" t="s">
        <v>287</v>
      </c>
      <c r="B307" t="s">
        <v>302</v>
      </c>
      <c r="C307">
        <v>1505510</v>
      </c>
      <c r="D307" t="s">
        <v>105</v>
      </c>
      <c r="E307" t="s">
        <v>105</v>
      </c>
      <c r="F307" t="s">
        <v>294</v>
      </c>
      <c r="G307" t="s">
        <v>432</v>
      </c>
      <c r="H307" t="str">
        <f>"01804"</f>
        <v>01804</v>
      </c>
      <c r="I307" t="s">
        <v>60</v>
      </c>
      <c r="J307" t="s">
        <v>290</v>
      </c>
      <c r="K307" t="s">
        <v>62</v>
      </c>
      <c r="L307">
        <v>10</v>
      </c>
      <c r="N307" t="str">
        <f t="shared" si="14"/>
        <v>0</v>
      </c>
      <c r="O307">
        <v>10</v>
      </c>
      <c r="P307" t="s">
        <v>63</v>
      </c>
      <c r="Q307" t="s">
        <v>79</v>
      </c>
      <c r="R307" t="s">
        <v>79</v>
      </c>
      <c r="S307" t="s">
        <v>65</v>
      </c>
      <c r="T307" t="s">
        <v>66</v>
      </c>
      <c r="U307" t="s">
        <v>67</v>
      </c>
      <c r="V307" t="s">
        <v>67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68</v>
      </c>
      <c r="AD307" t="b">
        <v>0</v>
      </c>
      <c r="AE307" t="b">
        <v>0</v>
      </c>
      <c r="AF307" t="s">
        <v>69</v>
      </c>
      <c r="AG307" t="s">
        <v>60</v>
      </c>
      <c r="AH307" t="s">
        <v>60</v>
      </c>
      <c r="AI307" t="b">
        <v>1</v>
      </c>
      <c r="AJ307" t="s">
        <v>60</v>
      </c>
      <c r="AK307" t="s">
        <v>60</v>
      </c>
      <c r="AL307" t="s">
        <v>60</v>
      </c>
      <c r="AM307" t="s">
        <v>60</v>
      </c>
      <c r="AN307" t="s">
        <v>60</v>
      </c>
      <c r="AO307" t="s">
        <v>117</v>
      </c>
      <c r="AP307" t="b">
        <v>0</v>
      </c>
      <c r="AQ307" t="b">
        <v>0</v>
      </c>
      <c r="AR307" t="s">
        <v>71</v>
      </c>
      <c r="AS307" t="b">
        <v>0</v>
      </c>
      <c r="AT307" t="s">
        <v>60</v>
      </c>
      <c r="AU307" t="s">
        <v>60</v>
      </c>
      <c r="AX307" t="s">
        <v>60</v>
      </c>
      <c r="AY307" t="s">
        <v>60</v>
      </c>
      <c r="BA307" t="b">
        <v>0</v>
      </c>
      <c r="BB307" t="s">
        <v>60</v>
      </c>
      <c r="BD307" t="s">
        <v>60</v>
      </c>
    </row>
    <row r="308" spans="1:56" x14ac:dyDescent="0.25">
      <c r="A308" t="s">
        <v>179</v>
      </c>
      <c r="B308" t="s">
        <v>184</v>
      </c>
      <c r="C308">
        <v>8500355</v>
      </c>
      <c r="D308" t="s">
        <v>73</v>
      </c>
      <c r="E308" t="s">
        <v>73</v>
      </c>
      <c r="F308" t="s">
        <v>185</v>
      </c>
      <c r="G308" t="s">
        <v>432</v>
      </c>
      <c r="H308" t="str">
        <f>"01652"</f>
        <v>01652</v>
      </c>
      <c r="I308" t="s">
        <v>60</v>
      </c>
      <c r="J308" t="s">
        <v>186</v>
      </c>
      <c r="K308" t="s">
        <v>62</v>
      </c>
      <c r="L308">
        <v>30</v>
      </c>
      <c r="N308" t="str">
        <f t="shared" si="14"/>
        <v>0</v>
      </c>
      <c r="O308">
        <v>30</v>
      </c>
      <c r="P308" t="s">
        <v>78</v>
      </c>
      <c r="Q308" t="s">
        <v>79</v>
      </c>
      <c r="R308" t="s">
        <v>79</v>
      </c>
      <c r="S308" t="s">
        <v>65</v>
      </c>
      <c r="T308" t="s">
        <v>66</v>
      </c>
      <c r="U308" t="s">
        <v>67</v>
      </c>
      <c r="V308" t="s">
        <v>67</v>
      </c>
      <c r="X308" t="b">
        <v>1</v>
      </c>
      <c r="Y308" t="b">
        <v>1</v>
      </c>
      <c r="Z308" t="b">
        <v>1</v>
      </c>
      <c r="AA308">
        <v>300</v>
      </c>
      <c r="AB308">
        <v>230</v>
      </c>
      <c r="AC308" t="s">
        <v>68</v>
      </c>
      <c r="AD308" t="b">
        <v>0</v>
      </c>
      <c r="AE308" t="b">
        <v>0</v>
      </c>
      <c r="AF308" t="s">
        <v>69</v>
      </c>
      <c r="AG308" t="s">
        <v>60</v>
      </c>
      <c r="AH308" t="s">
        <v>60</v>
      </c>
      <c r="AI308" t="b">
        <v>1</v>
      </c>
      <c r="AJ308" t="s">
        <v>60</v>
      </c>
      <c r="AK308" t="s">
        <v>60</v>
      </c>
      <c r="AL308" t="s">
        <v>60</v>
      </c>
      <c r="AM308" t="s">
        <v>60</v>
      </c>
      <c r="AN308" t="s">
        <v>60</v>
      </c>
      <c r="AO308" t="s">
        <v>117</v>
      </c>
      <c r="AP308" t="b">
        <v>0</v>
      </c>
      <c r="AQ308" t="b">
        <v>0</v>
      </c>
      <c r="AR308" t="s">
        <v>71</v>
      </c>
      <c r="AS308" t="b">
        <v>0</v>
      </c>
      <c r="AT308" t="s">
        <v>60</v>
      </c>
      <c r="AU308" t="s">
        <v>60</v>
      </c>
      <c r="AX308" t="s">
        <v>60</v>
      </c>
      <c r="AY308" t="s">
        <v>60</v>
      </c>
      <c r="BA308" t="b">
        <v>0</v>
      </c>
      <c r="BB308" t="s">
        <v>60</v>
      </c>
      <c r="BC308">
        <v>8500355</v>
      </c>
      <c r="BD308" t="s">
        <v>60</v>
      </c>
    </row>
    <row r="309" spans="1:56" x14ac:dyDescent="0.25">
      <c r="A309" t="s">
        <v>247</v>
      </c>
      <c r="B309" t="s">
        <v>433</v>
      </c>
      <c r="C309">
        <v>1200310</v>
      </c>
      <c r="D309" t="s">
        <v>81</v>
      </c>
      <c r="E309" t="s">
        <v>81</v>
      </c>
      <c r="F309" t="s">
        <v>434</v>
      </c>
      <c r="G309" t="s">
        <v>435</v>
      </c>
      <c r="H309" t="str">
        <f>"01207"</f>
        <v>01207</v>
      </c>
      <c r="I309" t="s">
        <v>60</v>
      </c>
      <c r="J309" t="s">
        <v>436</v>
      </c>
      <c r="K309" t="s">
        <v>62</v>
      </c>
      <c r="L309">
        <v>26</v>
      </c>
      <c r="N309" t="str">
        <f t="shared" si="14"/>
        <v>0</v>
      </c>
      <c r="O309">
        <v>26</v>
      </c>
      <c r="P309" t="s">
        <v>96</v>
      </c>
      <c r="Q309" t="s">
        <v>79</v>
      </c>
      <c r="R309" t="s">
        <v>79</v>
      </c>
      <c r="S309" t="s">
        <v>65</v>
      </c>
      <c r="T309" t="s">
        <v>66</v>
      </c>
      <c r="U309" t="s">
        <v>67</v>
      </c>
      <c r="V309" t="s">
        <v>67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68</v>
      </c>
      <c r="AD309" t="b">
        <v>0</v>
      </c>
      <c r="AE309" t="b">
        <v>0</v>
      </c>
      <c r="AF309" t="s">
        <v>69</v>
      </c>
      <c r="AG309" t="s">
        <v>60</v>
      </c>
      <c r="AH309" t="s">
        <v>60</v>
      </c>
      <c r="AI309" t="b">
        <v>1</v>
      </c>
      <c r="AJ309" t="s">
        <v>60</v>
      </c>
      <c r="AK309" t="s">
        <v>60</v>
      </c>
      <c r="AL309" t="s">
        <v>60</v>
      </c>
      <c r="AM309" t="s">
        <v>60</v>
      </c>
      <c r="AN309" t="s">
        <v>60</v>
      </c>
      <c r="AO309" t="s">
        <v>70</v>
      </c>
      <c r="AP309" t="b">
        <v>0</v>
      </c>
      <c r="AQ309" t="b">
        <v>0</v>
      </c>
      <c r="AR309" t="s">
        <v>71</v>
      </c>
      <c r="AS309" t="b">
        <v>0</v>
      </c>
      <c r="AT309" t="s">
        <v>60</v>
      </c>
      <c r="AU309" t="s">
        <v>60</v>
      </c>
      <c r="AX309" t="s">
        <v>60</v>
      </c>
      <c r="AY309" t="s">
        <v>60</v>
      </c>
      <c r="BA309" t="b">
        <v>0</v>
      </c>
      <c r="BB309" t="s">
        <v>60</v>
      </c>
      <c r="BD309" t="s">
        <v>60</v>
      </c>
    </row>
    <row r="310" spans="1:56" x14ac:dyDescent="0.25">
      <c r="A310" t="s">
        <v>93</v>
      </c>
      <c r="B310" t="s">
        <v>437</v>
      </c>
      <c r="C310" t="s">
        <v>438</v>
      </c>
      <c r="D310" t="s">
        <v>73</v>
      </c>
      <c r="E310" t="s">
        <v>73</v>
      </c>
      <c r="F310" t="s">
        <v>108</v>
      </c>
      <c r="G310" t="s">
        <v>439</v>
      </c>
      <c r="H310" t="str">
        <f>"01159"</f>
        <v>01159</v>
      </c>
      <c r="I310" t="s">
        <v>60</v>
      </c>
      <c r="J310" t="s">
        <v>110</v>
      </c>
      <c r="K310" t="s">
        <v>62</v>
      </c>
      <c r="L310">
        <v>30</v>
      </c>
      <c r="N310" t="str">
        <f t="shared" si="14"/>
        <v>0</v>
      </c>
      <c r="O310">
        <v>30</v>
      </c>
      <c r="P310" t="s">
        <v>63</v>
      </c>
      <c r="Q310" t="s">
        <v>64</v>
      </c>
      <c r="R310" t="s">
        <v>79</v>
      </c>
      <c r="S310" t="s">
        <v>65</v>
      </c>
      <c r="T310" t="s">
        <v>66</v>
      </c>
      <c r="U310" t="s">
        <v>67</v>
      </c>
      <c r="V310" t="s">
        <v>67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68</v>
      </c>
      <c r="AD310" t="b">
        <v>0</v>
      </c>
      <c r="AE310" t="b">
        <v>0</v>
      </c>
      <c r="AF310" t="s">
        <v>69</v>
      </c>
      <c r="AG310" t="s">
        <v>60</v>
      </c>
      <c r="AH310" t="s">
        <v>60</v>
      </c>
      <c r="AI310" t="b">
        <v>1</v>
      </c>
      <c r="AJ310" t="s">
        <v>60</v>
      </c>
      <c r="AK310" t="s">
        <v>60</v>
      </c>
      <c r="AL310" t="s">
        <v>60</v>
      </c>
      <c r="AM310" t="s">
        <v>60</v>
      </c>
      <c r="AN310" t="s">
        <v>60</v>
      </c>
      <c r="AO310" t="s">
        <v>60</v>
      </c>
      <c r="AP310" t="b">
        <v>0</v>
      </c>
      <c r="AQ310" t="b">
        <v>0</v>
      </c>
      <c r="AR310" t="s">
        <v>71</v>
      </c>
      <c r="AS310" t="b">
        <v>0</v>
      </c>
      <c r="AT310" t="s">
        <v>72</v>
      </c>
      <c r="AU310" t="s">
        <v>60</v>
      </c>
      <c r="AX310" t="s">
        <v>60</v>
      </c>
      <c r="AY310" t="s">
        <v>60</v>
      </c>
      <c r="BA310" t="b">
        <v>0</v>
      </c>
      <c r="BB310" t="s">
        <v>60</v>
      </c>
      <c r="BD310" t="s">
        <v>60</v>
      </c>
    </row>
    <row r="311" spans="1:56" x14ac:dyDescent="0.25">
      <c r="A311" t="s">
        <v>206</v>
      </c>
      <c r="B311" t="s">
        <v>216</v>
      </c>
      <c r="C311" t="str">
        <f>"0701330"</f>
        <v>0701330</v>
      </c>
      <c r="D311" t="s">
        <v>102</v>
      </c>
      <c r="E311" t="s">
        <v>102</v>
      </c>
      <c r="G311" t="s">
        <v>440</v>
      </c>
      <c r="H311" t="s">
        <v>214</v>
      </c>
      <c r="I311" t="s">
        <v>60</v>
      </c>
      <c r="J311" t="s">
        <v>215</v>
      </c>
      <c r="K311" t="s">
        <v>62</v>
      </c>
      <c r="L311">
        <v>30</v>
      </c>
      <c r="N311" t="str">
        <f t="shared" si="14"/>
        <v>0</v>
      </c>
      <c r="O311">
        <v>30</v>
      </c>
      <c r="P311" t="s">
        <v>96</v>
      </c>
      <c r="Q311" t="s">
        <v>79</v>
      </c>
      <c r="R311" t="s">
        <v>79</v>
      </c>
      <c r="S311" t="s">
        <v>65</v>
      </c>
      <c r="T311" t="s">
        <v>66</v>
      </c>
      <c r="U311" t="s">
        <v>67</v>
      </c>
      <c r="V311" t="s">
        <v>67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68</v>
      </c>
      <c r="AD311" t="b">
        <v>0</v>
      </c>
      <c r="AE311" t="b">
        <v>0</v>
      </c>
      <c r="AF311" t="s">
        <v>69</v>
      </c>
      <c r="AG311" t="s">
        <v>60</v>
      </c>
      <c r="AH311" t="s">
        <v>60</v>
      </c>
      <c r="AI311" t="b">
        <v>1</v>
      </c>
      <c r="AJ311" t="s">
        <v>60</v>
      </c>
      <c r="AK311" t="s">
        <v>60</v>
      </c>
      <c r="AL311" t="s">
        <v>60</v>
      </c>
      <c r="AM311" t="s">
        <v>60</v>
      </c>
      <c r="AN311" t="s">
        <v>116</v>
      </c>
      <c r="AO311" t="s">
        <v>70</v>
      </c>
      <c r="AP311" t="b">
        <v>0</v>
      </c>
      <c r="AQ311" t="b">
        <v>0</v>
      </c>
      <c r="AR311" t="s">
        <v>71</v>
      </c>
      <c r="AS311" t="b">
        <v>0</v>
      </c>
      <c r="AT311" t="s">
        <v>60</v>
      </c>
      <c r="AU311" t="s">
        <v>60</v>
      </c>
      <c r="AX311" t="s">
        <v>60</v>
      </c>
      <c r="AY311" t="s">
        <v>60</v>
      </c>
      <c r="BA311" t="b">
        <v>0</v>
      </c>
      <c r="BB311" t="s">
        <v>60</v>
      </c>
      <c r="BD311" t="s">
        <v>60</v>
      </c>
    </row>
    <row r="312" spans="1:56" x14ac:dyDescent="0.25">
      <c r="A312" t="s">
        <v>306</v>
      </c>
      <c r="B312" t="s">
        <v>441</v>
      </c>
      <c r="C312">
        <v>2003390</v>
      </c>
      <c r="D312" t="s">
        <v>85</v>
      </c>
      <c r="E312" t="s">
        <v>85</v>
      </c>
      <c r="F312" t="s">
        <v>336</v>
      </c>
      <c r="G312" t="s">
        <v>442</v>
      </c>
      <c r="H312" t="s">
        <v>337</v>
      </c>
      <c r="I312" t="s">
        <v>60</v>
      </c>
      <c r="J312" t="s">
        <v>338</v>
      </c>
      <c r="K312" t="s">
        <v>62</v>
      </c>
      <c r="L312">
        <v>28</v>
      </c>
      <c r="N312" t="str">
        <f t="shared" si="14"/>
        <v>0</v>
      </c>
      <c r="O312">
        <v>28</v>
      </c>
      <c r="P312" t="s">
        <v>96</v>
      </c>
      <c r="Q312" t="s">
        <v>64</v>
      </c>
      <c r="R312" t="s">
        <v>79</v>
      </c>
      <c r="S312" t="s">
        <v>65</v>
      </c>
      <c r="T312" t="s">
        <v>66</v>
      </c>
      <c r="U312" t="s">
        <v>67</v>
      </c>
      <c r="V312" t="s">
        <v>67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68</v>
      </c>
      <c r="AD312" t="b">
        <v>0</v>
      </c>
      <c r="AE312" t="b">
        <v>0</v>
      </c>
      <c r="AF312" t="s">
        <v>69</v>
      </c>
      <c r="AG312" t="s">
        <v>60</v>
      </c>
      <c r="AH312" t="s">
        <v>60</v>
      </c>
      <c r="AI312" t="b">
        <v>1</v>
      </c>
      <c r="AJ312" t="s">
        <v>92</v>
      </c>
      <c r="AK312" t="s">
        <v>60</v>
      </c>
      <c r="AL312" t="s">
        <v>60</v>
      </c>
      <c r="AM312" t="s">
        <v>60</v>
      </c>
      <c r="AN312" t="s">
        <v>60</v>
      </c>
      <c r="AO312" t="s">
        <v>70</v>
      </c>
      <c r="AP312" t="b">
        <v>0</v>
      </c>
      <c r="AQ312" t="b">
        <v>0</v>
      </c>
      <c r="AR312" t="s">
        <v>71</v>
      </c>
      <c r="AS312" t="b">
        <v>0</v>
      </c>
      <c r="AT312" t="s">
        <v>60</v>
      </c>
      <c r="AU312" t="s">
        <v>60</v>
      </c>
      <c r="AX312" t="s">
        <v>60</v>
      </c>
      <c r="AY312" t="s">
        <v>60</v>
      </c>
      <c r="BA312" t="b">
        <v>0</v>
      </c>
      <c r="BB312" t="s">
        <v>60</v>
      </c>
      <c r="BD312" t="s">
        <v>60</v>
      </c>
    </row>
    <row r="313" spans="1:56" x14ac:dyDescent="0.25">
      <c r="A313" t="s">
        <v>188</v>
      </c>
      <c r="B313" t="s">
        <v>418</v>
      </c>
      <c r="C313" t="str">
        <f>"0101340"</f>
        <v>0101340</v>
      </c>
      <c r="D313" t="s">
        <v>85</v>
      </c>
      <c r="E313" t="s">
        <v>85</v>
      </c>
      <c r="F313" t="s">
        <v>416</v>
      </c>
      <c r="G313" t="s">
        <v>443</v>
      </c>
      <c r="H313" t="str">
        <f>"01155"</f>
        <v>01155</v>
      </c>
      <c r="I313" t="s">
        <v>60</v>
      </c>
      <c r="J313" t="s">
        <v>417</v>
      </c>
      <c r="K313" t="s">
        <v>62</v>
      </c>
      <c r="L313">
        <v>30</v>
      </c>
      <c r="N313" t="str">
        <f t="shared" si="14"/>
        <v>0</v>
      </c>
      <c r="O313">
        <v>30</v>
      </c>
      <c r="P313" t="s">
        <v>96</v>
      </c>
      <c r="Q313" t="s">
        <v>79</v>
      </c>
      <c r="R313" t="s">
        <v>79</v>
      </c>
      <c r="S313" t="s">
        <v>65</v>
      </c>
      <c r="T313" t="s">
        <v>66</v>
      </c>
      <c r="U313" t="s">
        <v>67</v>
      </c>
      <c r="V313" t="s">
        <v>67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68</v>
      </c>
      <c r="AD313" t="b">
        <v>0</v>
      </c>
      <c r="AE313" t="b">
        <v>0</v>
      </c>
      <c r="AF313" t="s">
        <v>69</v>
      </c>
      <c r="AG313" t="s">
        <v>60</v>
      </c>
      <c r="AH313" t="s">
        <v>60</v>
      </c>
      <c r="AI313" t="b">
        <v>1</v>
      </c>
      <c r="AJ313" t="s">
        <v>60</v>
      </c>
      <c r="AK313" t="s">
        <v>60</v>
      </c>
      <c r="AL313" t="s">
        <v>60</v>
      </c>
      <c r="AM313" t="s">
        <v>60</v>
      </c>
      <c r="AN313" t="s">
        <v>60</v>
      </c>
      <c r="AO313" t="s">
        <v>70</v>
      </c>
      <c r="AP313" t="b">
        <v>0</v>
      </c>
      <c r="AQ313" t="b">
        <v>0</v>
      </c>
      <c r="AR313" t="s">
        <v>71</v>
      </c>
      <c r="AS313" t="b">
        <v>0</v>
      </c>
      <c r="AT313" t="s">
        <v>60</v>
      </c>
      <c r="AU313" t="s">
        <v>60</v>
      </c>
      <c r="AX313" t="s">
        <v>60</v>
      </c>
      <c r="AY313" t="s">
        <v>60</v>
      </c>
      <c r="BA313" t="b">
        <v>0</v>
      </c>
      <c r="BB313" t="s">
        <v>60</v>
      </c>
      <c r="BD313" t="s">
        <v>60</v>
      </c>
    </row>
    <row r="314" spans="1:56" x14ac:dyDescent="0.25">
      <c r="A314" t="s">
        <v>341</v>
      </c>
      <c r="B314" t="s">
        <v>351</v>
      </c>
      <c r="C314">
        <v>2109430</v>
      </c>
      <c r="D314" t="s">
        <v>73</v>
      </c>
      <c r="E314" t="s">
        <v>73</v>
      </c>
      <c r="F314" t="s">
        <v>100</v>
      </c>
      <c r="G314" t="s">
        <v>444</v>
      </c>
      <c r="H314" t="str">
        <f>"01260"</f>
        <v>01260</v>
      </c>
      <c r="I314" t="s">
        <v>60</v>
      </c>
      <c r="J314" t="s">
        <v>101</v>
      </c>
      <c r="K314" t="s">
        <v>62</v>
      </c>
      <c r="L314">
        <v>31</v>
      </c>
      <c r="N314" t="str">
        <f t="shared" si="14"/>
        <v>0</v>
      </c>
      <c r="O314">
        <v>31</v>
      </c>
      <c r="P314" t="s">
        <v>63</v>
      </c>
      <c r="Q314" t="s">
        <v>79</v>
      </c>
      <c r="R314" t="s">
        <v>79</v>
      </c>
      <c r="S314" t="s">
        <v>65</v>
      </c>
      <c r="T314" t="s">
        <v>66</v>
      </c>
      <c r="U314" t="s">
        <v>67</v>
      </c>
      <c r="V314" t="s">
        <v>67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68</v>
      </c>
      <c r="AD314" t="b">
        <v>0</v>
      </c>
      <c r="AE314" t="b">
        <v>0</v>
      </c>
      <c r="AF314" t="s">
        <v>69</v>
      </c>
      <c r="AG314" t="s">
        <v>60</v>
      </c>
      <c r="AH314" t="s">
        <v>60</v>
      </c>
      <c r="AI314" t="b">
        <v>1</v>
      </c>
      <c r="AJ314" t="s">
        <v>60</v>
      </c>
      <c r="AK314" t="s">
        <v>60</v>
      </c>
      <c r="AL314" t="s">
        <v>60</v>
      </c>
      <c r="AM314" t="s">
        <v>60</v>
      </c>
      <c r="AN314" t="s">
        <v>60</v>
      </c>
      <c r="AO314" t="s">
        <v>70</v>
      </c>
      <c r="AP314" t="b">
        <v>0</v>
      </c>
      <c r="AQ314" t="b">
        <v>0</v>
      </c>
      <c r="AR314" t="s">
        <v>71</v>
      </c>
      <c r="AS314" t="b">
        <v>0</v>
      </c>
      <c r="AT314" t="s">
        <v>72</v>
      </c>
      <c r="AU314" t="s">
        <v>60</v>
      </c>
      <c r="AX314" t="s">
        <v>60</v>
      </c>
      <c r="AY314" t="s">
        <v>60</v>
      </c>
      <c r="BA314" t="b">
        <v>0</v>
      </c>
      <c r="BB314" t="s">
        <v>60</v>
      </c>
      <c r="BD314" t="s">
        <v>60</v>
      </c>
    </row>
    <row r="315" spans="1:56" x14ac:dyDescent="0.25">
      <c r="A315" t="s">
        <v>228</v>
      </c>
      <c r="B315" t="s">
        <v>445</v>
      </c>
      <c r="C315">
        <v>1006332</v>
      </c>
      <c r="D315" t="s">
        <v>81</v>
      </c>
      <c r="E315" t="s">
        <v>81</v>
      </c>
      <c r="F315" t="s">
        <v>232</v>
      </c>
      <c r="G315" t="s">
        <v>446</v>
      </c>
      <c r="H315" t="str">
        <f>"01274"</f>
        <v>01274</v>
      </c>
      <c r="I315" t="s">
        <v>60</v>
      </c>
      <c r="J315" t="s">
        <v>233</v>
      </c>
      <c r="K315" t="s">
        <v>62</v>
      </c>
      <c r="L315">
        <v>20</v>
      </c>
      <c r="N315" t="str">
        <f t="shared" si="14"/>
        <v>0</v>
      </c>
      <c r="O315">
        <v>20</v>
      </c>
      <c r="P315" t="s">
        <v>96</v>
      </c>
      <c r="Q315" t="s">
        <v>64</v>
      </c>
      <c r="R315" t="s">
        <v>79</v>
      </c>
      <c r="S315" t="s">
        <v>65</v>
      </c>
      <c r="T315" t="s">
        <v>66</v>
      </c>
      <c r="U315" t="s">
        <v>67</v>
      </c>
      <c r="V315" t="s">
        <v>67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68</v>
      </c>
      <c r="AD315" t="b">
        <v>0</v>
      </c>
      <c r="AE315" t="b">
        <v>0</v>
      </c>
      <c r="AF315" t="s">
        <v>69</v>
      </c>
      <c r="AG315" t="s">
        <v>60</v>
      </c>
      <c r="AH315" t="s">
        <v>60</v>
      </c>
      <c r="AI315" t="b">
        <v>1</v>
      </c>
      <c r="AJ315" t="s">
        <v>92</v>
      </c>
      <c r="AK315" t="s">
        <v>60</v>
      </c>
      <c r="AL315" t="s">
        <v>60</v>
      </c>
      <c r="AM315" t="s">
        <v>60</v>
      </c>
      <c r="AN315" t="s">
        <v>60</v>
      </c>
      <c r="AO315" t="s">
        <v>70</v>
      </c>
      <c r="AP315" t="b">
        <v>0</v>
      </c>
      <c r="AQ315" t="b">
        <v>0</v>
      </c>
      <c r="AR315" t="s">
        <v>71</v>
      </c>
      <c r="AS315" t="b">
        <v>0</v>
      </c>
      <c r="AT315" t="s">
        <v>60</v>
      </c>
      <c r="AU315" t="s">
        <v>60</v>
      </c>
      <c r="AX315" t="s">
        <v>60</v>
      </c>
      <c r="AY315" t="s">
        <v>60</v>
      </c>
      <c r="BA315" t="b">
        <v>0</v>
      </c>
      <c r="BB315" t="s">
        <v>60</v>
      </c>
      <c r="BD315" t="s">
        <v>60</v>
      </c>
    </row>
    <row r="316" spans="1:56" x14ac:dyDescent="0.25">
      <c r="A316" t="s">
        <v>179</v>
      </c>
      <c r="B316" t="s">
        <v>447</v>
      </c>
      <c r="C316">
        <v>8405140</v>
      </c>
      <c r="D316" t="s">
        <v>73</v>
      </c>
      <c r="E316" t="s">
        <v>73</v>
      </c>
      <c r="F316" t="s">
        <v>181</v>
      </c>
      <c r="G316" t="s">
        <v>439</v>
      </c>
      <c r="H316" t="str">
        <f>"01654"</f>
        <v>01654</v>
      </c>
      <c r="I316" t="s">
        <v>60</v>
      </c>
      <c r="J316" t="s">
        <v>182</v>
      </c>
      <c r="K316" t="s">
        <v>62</v>
      </c>
      <c r="L316">
        <v>25</v>
      </c>
      <c r="N316" t="str">
        <f t="shared" si="14"/>
        <v>0</v>
      </c>
      <c r="O316">
        <v>25</v>
      </c>
      <c r="P316" t="s">
        <v>96</v>
      </c>
      <c r="Q316" t="s">
        <v>79</v>
      </c>
      <c r="S316" t="s">
        <v>65</v>
      </c>
      <c r="T316" t="s">
        <v>66</v>
      </c>
      <c r="U316" t="s">
        <v>67</v>
      </c>
      <c r="V316" t="s">
        <v>67</v>
      </c>
      <c r="X316" t="b">
        <v>1</v>
      </c>
      <c r="Y316" t="b">
        <v>1</v>
      </c>
      <c r="Z316" t="b">
        <v>1</v>
      </c>
      <c r="AA316">
        <v>300</v>
      </c>
      <c r="AB316">
        <v>230</v>
      </c>
      <c r="AC316" t="s">
        <v>68</v>
      </c>
      <c r="AD316" t="b">
        <v>0</v>
      </c>
      <c r="AE316" t="b">
        <v>0</v>
      </c>
      <c r="AF316" t="s">
        <v>69</v>
      </c>
      <c r="AG316" t="s">
        <v>60</v>
      </c>
      <c r="AH316" t="s">
        <v>60</v>
      </c>
      <c r="AI316" t="b">
        <v>1</v>
      </c>
      <c r="AJ316" t="s">
        <v>60</v>
      </c>
      <c r="AK316" t="s">
        <v>60</v>
      </c>
      <c r="AL316" t="s">
        <v>60</v>
      </c>
      <c r="AM316" t="s">
        <v>60</v>
      </c>
      <c r="AN316" t="s">
        <v>60</v>
      </c>
      <c r="AO316" t="s">
        <v>117</v>
      </c>
      <c r="AP316" t="b">
        <v>0</v>
      </c>
      <c r="AQ316" t="b">
        <v>0</v>
      </c>
      <c r="AR316" t="s">
        <v>71</v>
      </c>
      <c r="AS316" t="b">
        <v>0</v>
      </c>
      <c r="AT316" t="s">
        <v>60</v>
      </c>
      <c r="AU316" t="s">
        <v>60</v>
      </c>
      <c r="AX316" t="s">
        <v>60</v>
      </c>
      <c r="AY316" t="s">
        <v>60</v>
      </c>
      <c r="BA316" t="b">
        <v>0</v>
      </c>
      <c r="BB316" t="s">
        <v>60</v>
      </c>
      <c r="BC316">
        <v>8405100</v>
      </c>
      <c r="BD316" t="s">
        <v>60</v>
      </c>
    </row>
    <row r="317" spans="1:56" x14ac:dyDescent="0.25">
      <c r="A317" t="s">
        <v>206</v>
      </c>
      <c r="B317" t="s">
        <v>227</v>
      </c>
      <c r="C317" t="str">
        <f>"0708370"</f>
        <v>0708370</v>
      </c>
      <c r="D317" t="s">
        <v>58</v>
      </c>
      <c r="E317" t="s">
        <v>58</v>
      </c>
      <c r="F317" t="s">
        <v>225</v>
      </c>
      <c r="G317" t="s">
        <v>440</v>
      </c>
      <c r="H317" t="str">
        <f>"01356"</f>
        <v>01356</v>
      </c>
      <c r="I317" t="s">
        <v>60</v>
      </c>
      <c r="J317" t="s">
        <v>226</v>
      </c>
      <c r="K317" t="s">
        <v>62</v>
      </c>
      <c r="L317">
        <v>30</v>
      </c>
      <c r="N317" t="str">
        <f t="shared" si="14"/>
        <v>0</v>
      </c>
      <c r="O317">
        <v>30</v>
      </c>
      <c r="P317" t="s">
        <v>96</v>
      </c>
      <c r="Q317" t="s">
        <v>64</v>
      </c>
      <c r="S317" t="s">
        <v>65</v>
      </c>
      <c r="T317" t="s">
        <v>66</v>
      </c>
      <c r="U317" t="s">
        <v>67</v>
      </c>
      <c r="V317" t="s">
        <v>67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68</v>
      </c>
      <c r="AD317" t="b">
        <v>0</v>
      </c>
      <c r="AE317" t="b">
        <v>0</v>
      </c>
      <c r="AF317" t="s">
        <v>69</v>
      </c>
      <c r="AG317" t="s">
        <v>60</v>
      </c>
      <c r="AH317" t="s">
        <v>60</v>
      </c>
      <c r="AI317" t="b">
        <v>1</v>
      </c>
      <c r="AJ317" t="s">
        <v>92</v>
      </c>
      <c r="AK317" t="s">
        <v>60</v>
      </c>
      <c r="AL317" t="s">
        <v>60</v>
      </c>
      <c r="AM317" t="s">
        <v>60</v>
      </c>
      <c r="AN317" t="s">
        <v>60</v>
      </c>
      <c r="AO317" t="s">
        <v>70</v>
      </c>
      <c r="AP317" t="b">
        <v>0</v>
      </c>
      <c r="AQ317" t="b">
        <v>0</v>
      </c>
      <c r="AR317" t="s">
        <v>71</v>
      </c>
      <c r="AS317" t="b">
        <v>0</v>
      </c>
      <c r="AT317" t="s">
        <v>60</v>
      </c>
      <c r="AU317" t="s">
        <v>60</v>
      </c>
      <c r="AX317" t="s">
        <v>60</v>
      </c>
      <c r="AY317" t="s">
        <v>60</v>
      </c>
      <c r="BA317" t="b">
        <v>0</v>
      </c>
      <c r="BB317" t="s">
        <v>60</v>
      </c>
      <c r="BD317" t="s">
        <v>60</v>
      </c>
    </row>
    <row r="318" spans="1:56" x14ac:dyDescent="0.25">
      <c r="A318" t="s">
        <v>247</v>
      </c>
      <c r="B318" t="s">
        <v>433</v>
      </c>
      <c r="C318">
        <v>1200310</v>
      </c>
      <c r="D318" t="s">
        <v>85</v>
      </c>
      <c r="E318" t="s">
        <v>85</v>
      </c>
      <c r="F318" t="s">
        <v>434</v>
      </c>
      <c r="G318" t="s">
        <v>448</v>
      </c>
      <c r="H318" t="str">
        <f>"01207"</f>
        <v>01207</v>
      </c>
      <c r="I318" t="s">
        <v>60</v>
      </c>
      <c r="J318" t="s">
        <v>436</v>
      </c>
      <c r="K318" t="s">
        <v>62</v>
      </c>
      <c r="L318">
        <v>25</v>
      </c>
      <c r="N318" t="str">
        <f t="shared" si="14"/>
        <v>0</v>
      </c>
      <c r="O318">
        <v>25</v>
      </c>
      <c r="P318" t="s">
        <v>96</v>
      </c>
      <c r="Q318" t="s">
        <v>79</v>
      </c>
      <c r="S318" t="s">
        <v>65</v>
      </c>
      <c r="T318" t="s">
        <v>66</v>
      </c>
      <c r="U318" t="s">
        <v>67</v>
      </c>
      <c r="V318" t="s">
        <v>67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68</v>
      </c>
      <c r="AD318" t="b">
        <v>0</v>
      </c>
      <c r="AE318" t="b">
        <v>0</v>
      </c>
      <c r="AF318" t="s">
        <v>69</v>
      </c>
      <c r="AG318" t="s">
        <v>60</v>
      </c>
      <c r="AH318" t="s">
        <v>60</v>
      </c>
      <c r="AI318" t="b">
        <v>1</v>
      </c>
      <c r="AJ318" t="s">
        <v>60</v>
      </c>
      <c r="AK318" t="s">
        <v>60</v>
      </c>
      <c r="AL318" t="s">
        <v>60</v>
      </c>
      <c r="AM318" t="s">
        <v>60</v>
      </c>
      <c r="AN318" t="s">
        <v>60</v>
      </c>
      <c r="AO318" t="s">
        <v>70</v>
      </c>
      <c r="AP318" t="b">
        <v>0</v>
      </c>
      <c r="AQ318" t="b">
        <v>0</v>
      </c>
      <c r="AR318" t="s">
        <v>71</v>
      </c>
      <c r="AS318" t="b">
        <v>0</v>
      </c>
      <c r="AT318" t="s">
        <v>60</v>
      </c>
      <c r="AU318" t="s">
        <v>60</v>
      </c>
      <c r="AX318" t="s">
        <v>60</v>
      </c>
      <c r="AY318" t="s">
        <v>60</v>
      </c>
      <c r="BA318" t="b">
        <v>0</v>
      </c>
      <c r="BB318" t="s">
        <v>60</v>
      </c>
      <c r="BD318" t="s">
        <v>60</v>
      </c>
    </row>
    <row r="319" spans="1:56" x14ac:dyDescent="0.25">
      <c r="A319" t="s">
        <v>93</v>
      </c>
      <c r="B319" t="s">
        <v>449</v>
      </c>
      <c r="C319">
        <v>2100320</v>
      </c>
      <c r="D319" t="s">
        <v>81</v>
      </c>
      <c r="E319" t="s">
        <v>81</v>
      </c>
      <c r="F319" t="s">
        <v>108</v>
      </c>
      <c r="G319" t="s">
        <v>450</v>
      </c>
      <c r="H319" t="str">
        <f>"01159"</f>
        <v>01159</v>
      </c>
      <c r="I319" t="s">
        <v>60</v>
      </c>
      <c r="J319" t="s">
        <v>110</v>
      </c>
      <c r="K319" t="s">
        <v>62</v>
      </c>
      <c r="L319">
        <v>25</v>
      </c>
      <c r="N319" t="str">
        <f t="shared" si="14"/>
        <v>0</v>
      </c>
      <c r="O319">
        <v>25</v>
      </c>
      <c r="P319" t="s">
        <v>96</v>
      </c>
      <c r="Q319" t="s">
        <v>64</v>
      </c>
      <c r="R319" t="s">
        <v>79</v>
      </c>
      <c r="S319" t="s">
        <v>65</v>
      </c>
      <c r="T319" t="s">
        <v>66</v>
      </c>
      <c r="U319" t="s">
        <v>67</v>
      </c>
      <c r="V319" t="s">
        <v>67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68</v>
      </c>
      <c r="AD319" t="b">
        <v>0</v>
      </c>
      <c r="AE319" t="b">
        <v>0</v>
      </c>
      <c r="AF319" t="s">
        <v>69</v>
      </c>
      <c r="AG319" t="s">
        <v>60</v>
      </c>
      <c r="AH319" t="s">
        <v>60</v>
      </c>
      <c r="AI319" t="b">
        <v>1</v>
      </c>
      <c r="AJ319" t="s">
        <v>92</v>
      </c>
      <c r="AK319" t="s">
        <v>60</v>
      </c>
      <c r="AL319" t="s">
        <v>60</v>
      </c>
      <c r="AM319" t="s">
        <v>60</v>
      </c>
      <c r="AN319" t="s">
        <v>60</v>
      </c>
      <c r="AO319" t="s">
        <v>70</v>
      </c>
      <c r="AP319" t="b">
        <v>0</v>
      </c>
      <c r="AQ319" t="b">
        <v>0</v>
      </c>
      <c r="AR319" t="s">
        <v>71</v>
      </c>
      <c r="AS319" t="b">
        <v>0</v>
      </c>
      <c r="AT319" t="s">
        <v>72</v>
      </c>
      <c r="AU319" t="s">
        <v>60</v>
      </c>
      <c r="AX319" t="s">
        <v>60</v>
      </c>
      <c r="AY319" t="s">
        <v>60</v>
      </c>
      <c r="BA319" t="b">
        <v>0</v>
      </c>
      <c r="BB319" t="s">
        <v>60</v>
      </c>
      <c r="BD319" t="s">
        <v>60</v>
      </c>
    </row>
    <row r="320" spans="1:56" x14ac:dyDescent="0.25">
      <c r="A320" t="s">
        <v>424</v>
      </c>
      <c r="B320" t="s">
        <v>425</v>
      </c>
      <c r="C320">
        <v>8600570</v>
      </c>
      <c r="D320" t="s">
        <v>102</v>
      </c>
      <c r="E320" t="s">
        <v>102</v>
      </c>
      <c r="F320" t="s">
        <v>426</v>
      </c>
      <c r="G320" t="s">
        <v>439</v>
      </c>
      <c r="H320" t="str">
        <f>"01608"</f>
        <v>01608</v>
      </c>
      <c r="I320" t="s">
        <v>60</v>
      </c>
      <c r="J320" t="s">
        <v>427</v>
      </c>
      <c r="K320" t="s">
        <v>62</v>
      </c>
      <c r="L320">
        <v>28</v>
      </c>
      <c r="N320" t="str">
        <f t="shared" si="14"/>
        <v>0</v>
      </c>
      <c r="O320">
        <v>28</v>
      </c>
      <c r="P320" t="s">
        <v>96</v>
      </c>
      <c r="Q320" t="s">
        <v>79</v>
      </c>
      <c r="R320" t="s">
        <v>79</v>
      </c>
      <c r="S320" t="s">
        <v>65</v>
      </c>
      <c r="T320" t="s">
        <v>66</v>
      </c>
      <c r="U320" t="s">
        <v>67</v>
      </c>
      <c r="V320" t="s">
        <v>67</v>
      </c>
      <c r="X320" t="b">
        <v>1</v>
      </c>
      <c r="Y320" t="b">
        <v>1</v>
      </c>
      <c r="Z320" t="b">
        <v>1</v>
      </c>
      <c r="AA320">
        <v>300</v>
      </c>
      <c r="AB320">
        <v>230</v>
      </c>
      <c r="AC320" t="s">
        <v>68</v>
      </c>
      <c r="AD320" t="b">
        <v>0</v>
      </c>
      <c r="AE320" t="b">
        <v>0</v>
      </c>
      <c r="AF320" t="s">
        <v>69</v>
      </c>
      <c r="AG320" t="s">
        <v>60</v>
      </c>
      <c r="AH320" t="s">
        <v>60</v>
      </c>
      <c r="AI320" t="b">
        <v>1</v>
      </c>
      <c r="AJ320" t="s">
        <v>60</v>
      </c>
      <c r="AK320" t="s">
        <v>60</v>
      </c>
      <c r="AL320" t="s">
        <v>60</v>
      </c>
      <c r="AM320" t="s">
        <v>60</v>
      </c>
      <c r="AN320" t="s">
        <v>60</v>
      </c>
      <c r="AO320" t="s">
        <v>117</v>
      </c>
      <c r="AP320" t="b">
        <v>0</v>
      </c>
      <c r="AQ320" t="b">
        <v>0</v>
      </c>
      <c r="AR320" t="s">
        <v>71</v>
      </c>
      <c r="AS320" t="b">
        <v>0</v>
      </c>
      <c r="AT320" t="s">
        <v>60</v>
      </c>
      <c r="AU320" t="s">
        <v>60</v>
      </c>
      <c r="AX320" t="s">
        <v>60</v>
      </c>
      <c r="AY320" t="s">
        <v>60</v>
      </c>
      <c r="BA320" t="b">
        <v>0</v>
      </c>
      <c r="BB320" t="s">
        <v>60</v>
      </c>
      <c r="BC320">
        <v>8607000</v>
      </c>
      <c r="BD320" t="s">
        <v>60</v>
      </c>
    </row>
    <row r="321" spans="1:56" x14ac:dyDescent="0.25">
      <c r="A321" t="s">
        <v>287</v>
      </c>
      <c r="B321" t="s">
        <v>451</v>
      </c>
      <c r="C321">
        <v>1502410</v>
      </c>
      <c r="D321" t="s">
        <v>81</v>
      </c>
      <c r="E321" t="s">
        <v>81</v>
      </c>
      <c r="F321" t="s">
        <v>292</v>
      </c>
      <c r="G321" t="s">
        <v>439</v>
      </c>
      <c r="H321" t="str">
        <f>"01804"</f>
        <v>01804</v>
      </c>
      <c r="I321" t="s">
        <v>60</v>
      </c>
      <c r="J321" t="s">
        <v>290</v>
      </c>
      <c r="K321" t="s">
        <v>62</v>
      </c>
      <c r="L321">
        <v>25</v>
      </c>
      <c r="N321" t="str">
        <f t="shared" si="14"/>
        <v>0</v>
      </c>
      <c r="O321">
        <v>25</v>
      </c>
      <c r="P321" t="s">
        <v>63</v>
      </c>
      <c r="Q321" t="s">
        <v>79</v>
      </c>
      <c r="R321" t="s">
        <v>79</v>
      </c>
      <c r="S321" t="s">
        <v>65</v>
      </c>
      <c r="T321" t="s">
        <v>66</v>
      </c>
      <c r="U321" t="s">
        <v>67</v>
      </c>
      <c r="V321" t="s">
        <v>67</v>
      </c>
      <c r="X321" t="b">
        <v>1</v>
      </c>
      <c r="Y321" t="b">
        <v>1</v>
      </c>
      <c r="Z321" t="b">
        <v>1</v>
      </c>
      <c r="AA321">
        <v>103</v>
      </c>
      <c r="AB321">
        <v>230</v>
      </c>
      <c r="AC321" t="s">
        <v>68</v>
      </c>
      <c r="AD321" t="b">
        <v>0</v>
      </c>
      <c r="AE321" t="b">
        <v>0</v>
      </c>
      <c r="AF321" t="s">
        <v>69</v>
      </c>
      <c r="AG321" t="s">
        <v>60</v>
      </c>
      <c r="AH321" t="s">
        <v>60</v>
      </c>
      <c r="AI321" t="b">
        <v>1</v>
      </c>
      <c r="AJ321" t="s">
        <v>60</v>
      </c>
      <c r="AK321" t="s">
        <v>60</v>
      </c>
      <c r="AL321" t="s">
        <v>60</v>
      </c>
      <c r="AM321" t="s">
        <v>60</v>
      </c>
      <c r="AN321" t="s">
        <v>60</v>
      </c>
      <c r="AO321" t="s">
        <v>117</v>
      </c>
      <c r="AP321" t="b">
        <v>0</v>
      </c>
      <c r="AQ321" t="b">
        <v>0</v>
      </c>
      <c r="AR321" t="s">
        <v>71</v>
      </c>
      <c r="AS321" t="b">
        <v>0</v>
      </c>
      <c r="AT321" t="s">
        <v>60</v>
      </c>
      <c r="AU321" t="s">
        <v>60</v>
      </c>
      <c r="AX321" t="s">
        <v>60</v>
      </c>
      <c r="AY321" t="s">
        <v>60</v>
      </c>
      <c r="BA321" t="b">
        <v>0</v>
      </c>
      <c r="BB321" t="s">
        <v>60</v>
      </c>
      <c r="BD321" t="s">
        <v>60</v>
      </c>
    </row>
    <row r="322" spans="1:56" x14ac:dyDescent="0.25">
      <c r="A322" t="s">
        <v>132</v>
      </c>
      <c r="B322" t="s">
        <v>452</v>
      </c>
      <c r="C322" t="s">
        <v>153</v>
      </c>
      <c r="D322" t="s">
        <v>73</v>
      </c>
      <c r="E322" t="s">
        <v>73</v>
      </c>
      <c r="F322" t="s">
        <v>154</v>
      </c>
      <c r="G322" t="s">
        <v>431</v>
      </c>
      <c r="H322" t="s">
        <v>60</v>
      </c>
      <c r="I322" t="s">
        <v>60</v>
      </c>
      <c r="K322" t="s">
        <v>62</v>
      </c>
      <c r="L322">
        <v>100</v>
      </c>
      <c r="N322" t="str">
        <f t="shared" ref="N322:N333" si="15">"0"</f>
        <v>0</v>
      </c>
      <c r="O322">
        <v>100</v>
      </c>
      <c r="P322" t="s">
        <v>96</v>
      </c>
      <c r="Q322" t="s">
        <v>64</v>
      </c>
      <c r="R322" t="s">
        <v>79</v>
      </c>
      <c r="S322" t="s">
        <v>65</v>
      </c>
      <c r="T322" t="s">
        <v>66</v>
      </c>
      <c r="U322" t="s">
        <v>67</v>
      </c>
      <c r="V322" t="s">
        <v>67</v>
      </c>
      <c r="X322" t="b">
        <v>0</v>
      </c>
      <c r="Y322" t="b">
        <v>0</v>
      </c>
      <c r="Z322" t="b">
        <v>1</v>
      </c>
      <c r="AC322" t="s">
        <v>68</v>
      </c>
      <c r="AD322" t="b">
        <v>1</v>
      </c>
      <c r="AE322" t="b">
        <v>1</v>
      </c>
      <c r="AF322" t="s">
        <v>60</v>
      </c>
      <c r="AG322" t="s">
        <v>60</v>
      </c>
      <c r="AH322" t="s">
        <v>60</v>
      </c>
      <c r="AI322" t="b">
        <v>0</v>
      </c>
      <c r="AJ322" t="s">
        <v>60</v>
      </c>
      <c r="AK322" t="s">
        <v>60</v>
      </c>
      <c r="AL322" t="s">
        <v>60</v>
      </c>
      <c r="AM322" t="s">
        <v>60</v>
      </c>
      <c r="AN322" t="s">
        <v>60</v>
      </c>
      <c r="AO322" t="s">
        <v>60</v>
      </c>
      <c r="AP322" t="b">
        <v>0</v>
      </c>
      <c r="AQ322" t="b">
        <v>0</v>
      </c>
      <c r="AR322" t="s">
        <v>71</v>
      </c>
      <c r="AS322" t="b">
        <v>0</v>
      </c>
      <c r="AT322" t="s">
        <v>60</v>
      </c>
      <c r="AU322" t="s">
        <v>60</v>
      </c>
      <c r="AX322" t="s">
        <v>60</v>
      </c>
      <c r="AY322" t="s">
        <v>60</v>
      </c>
      <c r="BA322" t="b">
        <v>0</v>
      </c>
      <c r="BB322" t="s">
        <v>60</v>
      </c>
      <c r="BD322" t="s">
        <v>60</v>
      </c>
    </row>
    <row r="323" spans="1:56" x14ac:dyDescent="0.25">
      <c r="A323" t="s">
        <v>287</v>
      </c>
      <c r="B323" t="s">
        <v>302</v>
      </c>
      <c r="C323">
        <v>1505510</v>
      </c>
      <c r="D323" t="s">
        <v>102</v>
      </c>
      <c r="E323" t="s">
        <v>102</v>
      </c>
      <c r="F323" t="s">
        <v>294</v>
      </c>
      <c r="G323" t="s">
        <v>453</v>
      </c>
      <c r="H323" t="str">
        <f>"01804"</f>
        <v>01804</v>
      </c>
      <c r="I323" t="s">
        <v>60</v>
      </c>
      <c r="J323" t="s">
        <v>290</v>
      </c>
      <c r="K323" t="s">
        <v>62</v>
      </c>
      <c r="L323">
        <v>10</v>
      </c>
      <c r="N323" t="str">
        <f t="shared" si="15"/>
        <v>0</v>
      </c>
      <c r="O323">
        <v>10</v>
      </c>
      <c r="P323" t="s">
        <v>78</v>
      </c>
      <c r="Q323" t="s">
        <v>79</v>
      </c>
      <c r="R323" t="s">
        <v>79</v>
      </c>
      <c r="S323" t="s">
        <v>65</v>
      </c>
      <c r="T323" t="s">
        <v>66</v>
      </c>
      <c r="U323" t="s">
        <v>67</v>
      </c>
      <c r="V323" t="s">
        <v>67</v>
      </c>
      <c r="X323" t="b">
        <v>1</v>
      </c>
      <c r="Y323" t="b">
        <v>1</v>
      </c>
      <c r="Z323" t="b">
        <v>1</v>
      </c>
      <c r="AA323">
        <v>103</v>
      </c>
      <c r="AB323">
        <v>230</v>
      </c>
      <c r="AC323" t="s">
        <v>68</v>
      </c>
      <c r="AD323" t="b">
        <v>0</v>
      </c>
      <c r="AE323" t="b">
        <v>0</v>
      </c>
      <c r="AF323" t="s">
        <v>69</v>
      </c>
      <c r="AG323" t="s">
        <v>60</v>
      </c>
      <c r="AH323" t="s">
        <v>60</v>
      </c>
      <c r="AI323" t="b">
        <v>1</v>
      </c>
      <c r="AJ323" t="s">
        <v>60</v>
      </c>
      <c r="AK323" t="s">
        <v>60</v>
      </c>
      <c r="AL323" t="s">
        <v>60</v>
      </c>
      <c r="AM323" t="s">
        <v>60</v>
      </c>
      <c r="AN323" t="s">
        <v>60</v>
      </c>
      <c r="AO323" t="s">
        <v>117</v>
      </c>
      <c r="AP323" t="b">
        <v>0</v>
      </c>
      <c r="AQ323" t="b">
        <v>0</v>
      </c>
      <c r="AR323" t="s">
        <v>71</v>
      </c>
      <c r="AS323" t="b">
        <v>0</v>
      </c>
      <c r="AT323" t="s">
        <v>60</v>
      </c>
      <c r="AU323" t="s">
        <v>60</v>
      </c>
      <c r="AX323" t="s">
        <v>60</v>
      </c>
      <c r="AY323" t="s">
        <v>60</v>
      </c>
      <c r="BA323" t="b">
        <v>0</v>
      </c>
      <c r="BB323" t="s">
        <v>60</v>
      </c>
      <c r="BD323" t="s">
        <v>60</v>
      </c>
    </row>
    <row r="324" spans="1:56" x14ac:dyDescent="0.25">
      <c r="A324" t="s">
        <v>287</v>
      </c>
      <c r="B324" t="s">
        <v>293</v>
      </c>
      <c r="C324">
        <v>1505500</v>
      </c>
      <c r="D324" t="s">
        <v>102</v>
      </c>
      <c r="E324" t="s">
        <v>102</v>
      </c>
      <c r="F324" t="s">
        <v>294</v>
      </c>
      <c r="G324" t="s">
        <v>432</v>
      </c>
      <c r="H324" t="str">
        <f>"01804"</f>
        <v>01804</v>
      </c>
      <c r="I324" t="s">
        <v>60</v>
      </c>
      <c r="J324" t="s">
        <v>290</v>
      </c>
      <c r="K324" t="s">
        <v>62</v>
      </c>
      <c r="L324">
        <v>25</v>
      </c>
      <c r="N324" t="str">
        <f t="shared" si="15"/>
        <v>0</v>
      </c>
      <c r="O324">
        <v>25</v>
      </c>
      <c r="P324" t="s">
        <v>63</v>
      </c>
      <c r="Q324" t="s">
        <v>79</v>
      </c>
      <c r="R324" t="s">
        <v>79</v>
      </c>
      <c r="S324" t="s">
        <v>65</v>
      </c>
      <c r="T324" t="s">
        <v>66</v>
      </c>
      <c r="U324" t="s">
        <v>67</v>
      </c>
      <c r="V324" t="s">
        <v>67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68</v>
      </c>
      <c r="AD324" t="b">
        <v>0</v>
      </c>
      <c r="AE324" t="b">
        <v>0</v>
      </c>
      <c r="AF324" t="s">
        <v>69</v>
      </c>
      <c r="AG324" t="s">
        <v>60</v>
      </c>
      <c r="AH324" t="s">
        <v>60</v>
      </c>
      <c r="AI324" t="b">
        <v>1</v>
      </c>
      <c r="AJ324" t="s">
        <v>60</v>
      </c>
      <c r="AK324" t="s">
        <v>60</v>
      </c>
      <c r="AL324" t="s">
        <v>60</v>
      </c>
      <c r="AM324" t="s">
        <v>60</v>
      </c>
      <c r="AN324" t="s">
        <v>60</v>
      </c>
      <c r="AO324" t="s">
        <v>117</v>
      </c>
      <c r="AP324" t="b">
        <v>0</v>
      </c>
      <c r="AQ324" t="b">
        <v>0</v>
      </c>
      <c r="AR324" t="s">
        <v>71</v>
      </c>
      <c r="AS324" t="b">
        <v>0</v>
      </c>
      <c r="AT324" t="s">
        <v>60</v>
      </c>
      <c r="AU324" t="s">
        <v>60</v>
      </c>
      <c r="AX324" t="s">
        <v>60</v>
      </c>
      <c r="AY324" t="s">
        <v>60</v>
      </c>
      <c r="BA324" t="b">
        <v>0</v>
      </c>
      <c r="BB324" t="s">
        <v>60</v>
      </c>
      <c r="BD324" t="s">
        <v>60</v>
      </c>
    </row>
    <row r="325" spans="1:56" x14ac:dyDescent="0.25">
      <c r="A325" t="s">
        <v>287</v>
      </c>
      <c r="B325" t="s">
        <v>454</v>
      </c>
      <c r="C325">
        <v>1505520</v>
      </c>
      <c r="D325" t="s">
        <v>102</v>
      </c>
      <c r="E325" t="s">
        <v>102</v>
      </c>
      <c r="F325" t="s">
        <v>294</v>
      </c>
      <c r="G325" t="s">
        <v>455</v>
      </c>
      <c r="H325" t="str">
        <f>"01804"</f>
        <v>01804</v>
      </c>
      <c r="I325" t="s">
        <v>60</v>
      </c>
      <c r="J325" t="s">
        <v>290</v>
      </c>
      <c r="K325" t="s">
        <v>62</v>
      </c>
      <c r="L325">
        <v>7</v>
      </c>
      <c r="N325" t="str">
        <f t="shared" si="15"/>
        <v>0</v>
      </c>
      <c r="O325">
        <v>7</v>
      </c>
      <c r="P325" t="s">
        <v>63</v>
      </c>
      <c r="Q325" t="s">
        <v>79</v>
      </c>
      <c r="R325" t="s">
        <v>79</v>
      </c>
      <c r="S325" t="s">
        <v>65</v>
      </c>
      <c r="T325" t="s">
        <v>66</v>
      </c>
      <c r="U325" t="s">
        <v>67</v>
      </c>
      <c r="V325" t="s">
        <v>67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68</v>
      </c>
      <c r="AD325" t="b">
        <v>0</v>
      </c>
      <c r="AE325" t="b">
        <v>0</v>
      </c>
      <c r="AF325" t="s">
        <v>69</v>
      </c>
      <c r="AG325" t="s">
        <v>60</v>
      </c>
      <c r="AH325" t="s">
        <v>60</v>
      </c>
      <c r="AI325" t="b">
        <v>1</v>
      </c>
      <c r="AJ325" t="s">
        <v>60</v>
      </c>
      <c r="AK325" t="s">
        <v>60</v>
      </c>
      <c r="AL325" t="s">
        <v>60</v>
      </c>
      <c r="AM325" t="s">
        <v>60</v>
      </c>
      <c r="AN325" t="s">
        <v>60</v>
      </c>
      <c r="AO325" t="s">
        <v>117</v>
      </c>
      <c r="AP325" t="b">
        <v>0</v>
      </c>
      <c r="AQ325" t="b">
        <v>0</v>
      </c>
      <c r="AR325" t="s">
        <v>71</v>
      </c>
      <c r="AS325" t="b">
        <v>0</v>
      </c>
      <c r="AT325" t="s">
        <v>60</v>
      </c>
      <c r="AU325" t="s">
        <v>60</v>
      </c>
      <c r="AX325" t="s">
        <v>60</v>
      </c>
      <c r="AY325" t="s">
        <v>60</v>
      </c>
      <c r="BA325" t="b">
        <v>0</v>
      </c>
      <c r="BB325" t="s">
        <v>60</v>
      </c>
      <c r="BD325" t="s">
        <v>60</v>
      </c>
    </row>
    <row r="326" spans="1:56" x14ac:dyDescent="0.25">
      <c r="A326" t="s">
        <v>247</v>
      </c>
      <c r="B326" t="s">
        <v>433</v>
      </c>
      <c r="C326">
        <v>1200310</v>
      </c>
      <c r="D326" t="s">
        <v>98</v>
      </c>
      <c r="E326" t="s">
        <v>98</v>
      </c>
      <c r="F326" t="s">
        <v>434</v>
      </c>
      <c r="G326" t="s">
        <v>456</v>
      </c>
      <c r="H326" t="str">
        <f>"01207"</f>
        <v>01207</v>
      </c>
      <c r="I326" t="s">
        <v>60</v>
      </c>
      <c r="J326" t="s">
        <v>436</v>
      </c>
      <c r="K326" t="s">
        <v>62</v>
      </c>
      <c r="L326">
        <v>25</v>
      </c>
      <c r="N326" t="str">
        <f t="shared" si="15"/>
        <v>0</v>
      </c>
      <c r="O326">
        <v>25</v>
      </c>
      <c r="P326" t="s">
        <v>96</v>
      </c>
      <c r="Q326" t="s">
        <v>79</v>
      </c>
      <c r="S326" t="s">
        <v>65</v>
      </c>
      <c r="T326" t="s">
        <v>66</v>
      </c>
      <c r="U326" t="s">
        <v>67</v>
      </c>
      <c r="V326" t="s">
        <v>67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68</v>
      </c>
      <c r="AD326" t="b">
        <v>0</v>
      </c>
      <c r="AE326" t="b">
        <v>0</v>
      </c>
      <c r="AF326" t="s">
        <v>69</v>
      </c>
      <c r="AG326" t="s">
        <v>60</v>
      </c>
      <c r="AH326" t="s">
        <v>60</v>
      </c>
      <c r="AI326" t="b">
        <v>1</v>
      </c>
      <c r="AJ326" t="s">
        <v>60</v>
      </c>
      <c r="AK326" t="s">
        <v>60</v>
      </c>
      <c r="AL326" t="s">
        <v>60</v>
      </c>
      <c r="AM326" t="s">
        <v>60</v>
      </c>
      <c r="AN326" t="s">
        <v>60</v>
      </c>
      <c r="AO326" t="s">
        <v>70</v>
      </c>
      <c r="AP326" t="b">
        <v>0</v>
      </c>
      <c r="AQ326" t="b">
        <v>0</v>
      </c>
      <c r="AR326" t="s">
        <v>71</v>
      </c>
      <c r="AS326" t="b">
        <v>0</v>
      </c>
      <c r="AT326" t="s">
        <v>60</v>
      </c>
      <c r="AU326" t="s">
        <v>60</v>
      </c>
      <c r="AX326" t="s">
        <v>60</v>
      </c>
      <c r="AY326" t="s">
        <v>60</v>
      </c>
      <c r="BA326" t="b">
        <v>0</v>
      </c>
      <c r="BB326" t="s">
        <v>60</v>
      </c>
      <c r="BD326" t="s">
        <v>60</v>
      </c>
    </row>
    <row r="327" spans="1:56" x14ac:dyDescent="0.25">
      <c r="A327" t="s">
        <v>132</v>
      </c>
      <c r="B327" t="s">
        <v>457</v>
      </c>
      <c r="C327" t="s">
        <v>153</v>
      </c>
      <c r="D327" t="s">
        <v>73</v>
      </c>
      <c r="E327" t="s">
        <v>73</v>
      </c>
      <c r="F327" t="s">
        <v>154</v>
      </c>
      <c r="G327" t="s">
        <v>458</v>
      </c>
      <c r="H327" t="s">
        <v>60</v>
      </c>
      <c r="I327" t="s">
        <v>60</v>
      </c>
      <c r="K327" t="s">
        <v>62</v>
      </c>
      <c r="L327">
        <v>100</v>
      </c>
      <c r="N327" t="str">
        <f t="shared" si="15"/>
        <v>0</v>
      </c>
      <c r="O327">
        <v>100</v>
      </c>
      <c r="P327" t="s">
        <v>96</v>
      </c>
      <c r="Q327" t="s">
        <v>64</v>
      </c>
      <c r="R327" t="s">
        <v>79</v>
      </c>
      <c r="S327" t="s">
        <v>65</v>
      </c>
      <c r="T327" t="s">
        <v>66</v>
      </c>
      <c r="U327" t="s">
        <v>67</v>
      </c>
      <c r="V327" t="s">
        <v>67</v>
      </c>
      <c r="X327" t="b">
        <v>0</v>
      </c>
      <c r="Y327" t="b">
        <v>0</v>
      </c>
      <c r="Z327" t="b">
        <v>1</v>
      </c>
      <c r="AC327" t="s">
        <v>68</v>
      </c>
      <c r="AD327" t="b">
        <v>1</v>
      </c>
      <c r="AE327" t="b">
        <v>1</v>
      </c>
      <c r="AF327" t="s">
        <v>60</v>
      </c>
      <c r="AG327" t="s">
        <v>60</v>
      </c>
      <c r="AH327" t="s">
        <v>60</v>
      </c>
      <c r="AI327" t="b">
        <v>0</v>
      </c>
      <c r="AJ327" t="s">
        <v>60</v>
      </c>
      <c r="AK327" t="s">
        <v>60</v>
      </c>
      <c r="AL327" t="s">
        <v>60</v>
      </c>
      <c r="AM327" t="s">
        <v>60</v>
      </c>
      <c r="AN327" t="s">
        <v>60</v>
      </c>
      <c r="AO327" t="s">
        <v>60</v>
      </c>
      <c r="AP327" t="b">
        <v>0</v>
      </c>
      <c r="AQ327" t="b">
        <v>0</v>
      </c>
      <c r="AR327" t="s">
        <v>71</v>
      </c>
      <c r="AS327" t="b">
        <v>0</v>
      </c>
      <c r="AT327" t="s">
        <v>60</v>
      </c>
      <c r="AU327" t="s">
        <v>60</v>
      </c>
      <c r="AX327" t="s">
        <v>60</v>
      </c>
      <c r="AY327" t="s">
        <v>60</v>
      </c>
      <c r="BA327" t="b">
        <v>0</v>
      </c>
      <c r="BB327" t="s">
        <v>60</v>
      </c>
      <c r="BD327" t="s">
        <v>60</v>
      </c>
    </row>
    <row r="328" spans="1:56" x14ac:dyDescent="0.25">
      <c r="A328" t="s">
        <v>161</v>
      </c>
      <c r="B328" t="s">
        <v>459</v>
      </c>
      <c r="C328">
        <v>1002520</v>
      </c>
      <c r="D328" t="s">
        <v>85</v>
      </c>
      <c r="E328" t="s">
        <v>85</v>
      </c>
      <c r="G328" t="s">
        <v>460</v>
      </c>
      <c r="H328" t="str">
        <f>"01105"</f>
        <v>01105</v>
      </c>
      <c r="I328" t="s">
        <v>60</v>
      </c>
      <c r="J328" t="s">
        <v>178</v>
      </c>
      <c r="K328" t="s">
        <v>62</v>
      </c>
      <c r="L328">
        <v>20</v>
      </c>
      <c r="N328" t="str">
        <f t="shared" si="15"/>
        <v>0</v>
      </c>
      <c r="O328">
        <v>20</v>
      </c>
      <c r="P328" t="s">
        <v>96</v>
      </c>
      <c r="Q328" t="s">
        <v>79</v>
      </c>
      <c r="R328" t="s">
        <v>79</v>
      </c>
      <c r="S328" t="s">
        <v>65</v>
      </c>
      <c r="T328" t="s">
        <v>66</v>
      </c>
      <c r="U328" t="s">
        <v>67</v>
      </c>
      <c r="V328" t="s">
        <v>67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68</v>
      </c>
      <c r="AD328" t="b">
        <v>0</v>
      </c>
      <c r="AE328" t="b">
        <v>0</v>
      </c>
      <c r="AF328" t="s">
        <v>69</v>
      </c>
      <c r="AG328" t="s">
        <v>60</v>
      </c>
      <c r="AH328" t="s">
        <v>60</v>
      </c>
      <c r="AI328" t="b">
        <v>1</v>
      </c>
      <c r="AJ328" t="s">
        <v>60</v>
      </c>
      <c r="AK328" t="s">
        <v>60</v>
      </c>
      <c r="AL328" t="s">
        <v>60</v>
      </c>
      <c r="AM328" t="s">
        <v>60</v>
      </c>
      <c r="AN328" t="s">
        <v>60</v>
      </c>
      <c r="AO328" t="s">
        <v>70</v>
      </c>
      <c r="AP328" t="b">
        <v>0</v>
      </c>
      <c r="AQ328" t="b">
        <v>0</v>
      </c>
      <c r="AR328" t="s">
        <v>71</v>
      </c>
      <c r="AS328" t="b">
        <v>0</v>
      </c>
      <c r="AT328" t="s">
        <v>60</v>
      </c>
      <c r="AU328" t="s">
        <v>60</v>
      </c>
      <c r="AX328" t="s">
        <v>60</v>
      </c>
      <c r="AY328" t="s">
        <v>60</v>
      </c>
      <c r="BA328" t="b">
        <v>0</v>
      </c>
      <c r="BB328" t="s">
        <v>60</v>
      </c>
      <c r="BD328" t="s">
        <v>60</v>
      </c>
    </row>
    <row r="329" spans="1:56" x14ac:dyDescent="0.25">
      <c r="A329" t="s">
        <v>206</v>
      </c>
      <c r="B329" t="s">
        <v>213</v>
      </c>
      <c r="C329" t="str">
        <f>"0701320"</f>
        <v>0701320</v>
      </c>
      <c r="D329" t="s">
        <v>85</v>
      </c>
      <c r="E329" t="s">
        <v>85</v>
      </c>
      <c r="G329" t="s">
        <v>444</v>
      </c>
      <c r="H329" t="s">
        <v>214</v>
      </c>
      <c r="I329" t="s">
        <v>60</v>
      </c>
      <c r="J329" t="s">
        <v>215</v>
      </c>
      <c r="K329" t="s">
        <v>62</v>
      </c>
      <c r="L329">
        <v>31</v>
      </c>
      <c r="N329" t="str">
        <f t="shared" si="15"/>
        <v>0</v>
      </c>
      <c r="O329">
        <v>31</v>
      </c>
      <c r="P329" t="s">
        <v>96</v>
      </c>
      <c r="Q329" t="s">
        <v>79</v>
      </c>
      <c r="R329" t="s">
        <v>79</v>
      </c>
      <c r="S329" t="s">
        <v>65</v>
      </c>
      <c r="T329" t="s">
        <v>66</v>
      </c>
      <c r="U329" t="s">
        <v>67</v>
      </c>
      <c r="V329" t="s">
        <v>67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68</v>
      </c>
      <c r="AD329" t="b">
        <v>0</v>
      </c>
      <c r="AE329" t="b">
        <v>0</v>
      </c>
      <c r="AF329" t="s">
        <v>69</v>
      </c>
      <c r="AG329" t="s">
        <v>60</v>
      </c>
      <c r="AH329" t="s">
        <v>60</v>
      </c>
      <c r="AI329" t="b">
        <v>1</v>
      </c>
      <c r="AJ329" t="s">
        <v>60</v>
      </c>
      <c r="AK329" t="s">
        <v>60</v>
      </c>
      <c r="AL329" t="s">
        <v>60</v>
      </c>
      <c r="AM329" t="s">
        <v>60</v>
      </c>
      <c r="AN329" t="s">
        <v>116</v>
      </c>
      <c r="AO329" t="s">
        <v>70</v>
      </c>
      <c r="AP329" t="b">
        <v>0</v>
      </c>
      <c r="AQ329" t="b">
        <v>0</v>
      </c>
      <c r="AR329" t="s">
        <v>71</v>
      </c>
      <c r="AS329" t="b">
        <v>0</v>
      </c>
      <c r="AT329" t="s">
        <v>60</v>
      </c>
      <c r="AU329" t="s">
        <v>60</v>
      </c>
      <c r="AX329" t="s">
        <v>60</v>
      </c>
      <c r="AY329" t="s">
        <v>60</v>
      </c>
      <c r="BA329" t="b">
        <v>0</v>
      </c>
      <c r="BB329" t="s">
        <v>60</v>
      </c>
      <c r="BD329" t="s">
        <v>60</v>
      </c>
    </row>
    <row r="330" spans="1:56" x14ac:dyDescent="0.25">
      <c r="A330" t="s">
        <v>360</v>
      </c>
      <c r="B330" t="s">
        <v>370</v>
      </c>
      <c r="C330">
        <v>8601120</v>
      </c>
      <c r="D330" t="s">
        <v>102</v>
      </c>
      <c r="E330" t="s">
        <v>102</v>
      </c>
      <c r="G330" t="s">
        <v>440</v>
      </c>
      <c r="H330" t="str">
        <f>"01603"</f>
        <v>01603</v>
      </c>
      <c r="I330" t="s">
        <v>60</v>
      </c>
      <c r="J330" t="s">
        <v>369</v>
      </c>
      <c r="K330" t="s">
        <v>62</v>
      </c>
      <c r="L330">
        <v>20</v>
      </c>
      <c r="N330" t="str">
        <f t="shared" si="15"/>
        <v>0</v>
      </c>
      <c r="O330">
        <v>20</v>
      </c>
      <c r="P330" t="s">
        <v>96</v>
      </c>
      <c r="Q330" t="s">
        <v>79</v>
      </c>
      <c r="R330" t="s">
        <v>79</v>
      </c>
      <c r="S330" t="s">
        <v>65</v>
      </c>
      <c r="T330" t="s">
        <v>66</v>
      </c>
      <c r="U330" t="s">
        <v>67</v>
      </c>
      <c r="V330" t="s">
        <v>67</v>
      </c>
      <c r="X330" t="b">
        <v>1</v>
      </c>
      <c r="Y330" t="b">
        <v>1</v>
      </c>
      <c r="Z330" t="b">
        <v>1</v>
      </c>
      <c r="AA330">
        <v>300</v>
      </c>
      <c r="AB330">
        <v>230</v>
      </c>
      <c r="AC330" t="s">
        <v>68</v>
      </c>
      <c r="AD330" t="b">
        <v>0</v>
      </c>
      <c r="AE330" t="b">
        <v>0</v>
      </c>
      <c r="AF330" t="s">
        <v>69</v>
      </c>
      <c r="AG330" t="s">
        <v>60</v>
      </c>
      <c r="AH330" t="s">
        <v>60</v>
      </c>
      <c r="AI330" t="b">
        <v>1</v>
      </c>
      <c r="AJ330" t="s">
        <v>60</v>
      </c>
      <c r="AK330" t="s">
        <v>60</v>
      </c>
      <c r="AL330" t="s">
        <v>60</v>
      </c>
      <c r="AM330" t="s">
        <v>60</v>
      </c>
      <c r="AN330" t="s">
        <v>60</v>
      </c>
      <c r="AO330" t="s">
        <v>117</v>
      </c>
      <c r="AP330" t="b">
        <v>0</v>
      </c>
      <c r="AQ330" t="b">
        <v>0</v>
      </c>
      <c r="AR330" t="s">
        <v>71</v>
      </c>
      <c r="AS330" t="b">
        <v>0</v>
      </c>
      <c r="AT330" t="s">
        <v>60</v>
      </c>
      <c r="AU330" t="s">
        <v>60</v>
      </c>
      <c r="AX330" t="s">
        <v>60</v>
      </c>
      <c r="AY330" t="s">
        <v>60</v>
      </c>
      <c r="BA330" t="b">
        <v>0</v>
      </c>
      <c r="BB330" t="s">
        <v>60</v>
      </c>
      <c r="BC330">
        <v>8601100</v>
      </c>
      <c r="BD330" t="s">
        <v>60</v>
      </c>
    </row>
    <row r="331" spans="1:56" x14ac:dyDescent="0.25">
      <c r="A331" t="s">
        <v>247</v>
      </c>
      <c r="B331" t="s">
        <v>283</v>
      </c>
      <c r="C331">
        <v>1210300</v>
      </c>
      <c r="D331" t="s">
        <v>102</v>
      </c>
      <c r="E331" t="s">
        <v>102</v>
      </c>
      <c r="F331" t="s">
        <v>284</v>
      </c>
      <c r="G331" t="s">
        <v>440</v>
      </c>
      <c r="H331" t="s">
        <v>285</v>
      </c>
      <c r="I331" t="s">
        <v>60</v>
      </c>
      <c r="J331" t="s">
        <v>286</v>
      </c>
      <c r="K331" t="s">
        <v>62</v>
      </c>
      <c r="L331">
        <v>30</v>
      </c>
      <c r="N331" t="str">
        <f t="shared" si="15"/>
        <v>0</v>
      </c>
      <c r="O331">
        <v>30</v>
      </c>
      <c r="P331" t="s">
        <v>96</v>
      </c>
      <c r="Q331" t="s">
        <v>64</v>
      </c>
      <c r="S331" t="s">
        <v>65</v>
      </c>
      <c r="T331" t="s">
        <v>66</v>
      </c>
      <c r="U331" t="s">
        <v>67</v>
      </c>
      <c r="V331" t="s">
        <v>67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68</v>
      </c>
      <c r="AD331" t="b">
        <v>0</v>
      </c>
      <c r="AE331" t="b">
        <v>0</v>
      </c>
      <c r="AF331" t="s">
        <v>69</v>
      </c>
      <c r="AG331" t="s">
        <v>60</v>
      </c>
      <c r="AH331" t="s">
        <v>60</v>
      </c>
      <c r="AI331" t="b">
        <v>1</v>
      </c>
      <c r="AJ331" t="s">
        <v>92</v>
      </c>
      <c r="AK331" t="s">
        <v>60</v>
      </c>
      <c r="AL331" t="s">
        <v>60</v>
      </c>
      <c r="AM331" t="s">
        <v>60</v>
      </c>
      <c r="AN331" t="s">
        <v>60</v>
      </c>
      <c r="AO331" t="s">
        <v>70</v>
      </c>
      <c r="AP331" t="b">
        <v>0</v>
      </c>
      <c r="AQ331" t="b">
        <v>0</v>
      </c>
      <c r="AR331" t="s">
        <v>71</v>
      </c>
      <c r="AS331" t="b">
        <v>0</v>
      </c>
      <c r="AT331" t="s">
        <v>60</v>
      </c>
      <c r="AU331" t="s">
        <v>60</v>
      </c>
      <c r="AX331" t="s">
        <v>60</v>
      </c>
      <c r="AY331" t="s">
        <v>60</v>
      </c>
      <c r="BA331" t="b">
        <v>0</v>
      </c>
      <c r="BB331" t="s">
        <v>60</v>
      </c>
      <c r="BD331" t="s">
        <v>60</v>
      </c>
    </row>
    <row r="332" spans="1:56" x14ac:dyDescent="0.25">
      <c r="A332" t="s">
        <v>188</v>
      </c>
      <c r="B332" t="s">
        <v>461</v>
      </c>
      <c r="C332" t="str">
        <f>"0108310"</f>
        <v>0108310</v>
      </c>
      <c r="D332" t="s">
        <v>73</v>
      </c>
      <c r="E332" t="s">
        <v>73</v>
      </c>
      <c r="F332" t="s">
        <v>409</v>
      </c>
      <c r="G332" t="s">
        <v>439</v>
      </c>
      <c r="H332" t="str">
        <f>"01255"</f>
        <v>01255</v>
      </c>
      <c r="I332" t="s">
        <v>60</v>
      </c>
      <c r="J332" t="s">
        <v>410</v>
      </c>
      <c r="K332" t="s">
        <v>62</v>
      </c>
      <c r="L332">
        <v>30</v>
      </c>
      <c r="N332" t="str">
        <f t="shared" si="15"/>
        <v>0</v>
      </c>
      <c r="O332">
        <v>30</v>
      </c>
      <c r="P332" t="s">
        <v>96</v>
      </c>
      <c r="Q332" t="s">
        <v>79</v>
      </c>
      <c r="S332" t="s">
        <v>65</v>
      </c>
      <c r="T332" t="s">
        <v>66</v>
      </c>
      <c r="U332" t="s">
        <v>67</v>
      </c>
      <c r="V332" t="s">
        <v>67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68</v>
      </c>
      <c r="AD332" t="b">
        <v>0</v>
      </c>
      <c r="AE332" t="b">
        <v>0</v>
      </c>
      <c r="AF332" t="s">
        <v>69</v>
      </c>
      <c r="AG332" t="s">
        <v>60</v>
      </c>
      <c r="AH332" t="s">
        <v>60</v>
      </c>
      <c r="AI332" t="b">
        <v>1</v>
      </c>
      <c r="AJ332" t="s">
        <v>92</v>
      </c>
      <c r="AK332" t="s">
        <v>60</v>
      </c>
      <c r="AL332" t="s">
        <v>60</v>
      </c>
      <c r="AM332" t="s">
        <v>60</v>
      </c>
      <c r="AN332" t="s">
        <v>60</v>
      </c>
      <c r="AO332" t="s">
        <v>70</v>
      </c>
      <c r="AP332" t="b">
        <v>0</v>
      </c>
      <c r="AQ332" t="b">
        <v>0</v>
      </c>
      <c r="AR332" t="s">
        <v>71</v>
      </c>
      <c r="AS332" t="b">
        <v>0</v>
      </c>
      <c r="AT332" t="s">
        <v>60</v>
      </c>
      <c r="AU332" t="s">
        <v>60</v>
      </c>
      <c r="AX332" t="s">
        <v>60</v>
      </c>
      <c r="AY332" t="s">
        <v>60</v>
      </c>
      <c r="BA332" t="b">
        <v>0</v>
      </c>
      <c r="BB332" t="s">
        <v>60</v>
      </c>
      <c r="BD332" t="s">
        <v>60</v>
      </c>
    </row>
    <row r="333" spans="1:56" x14ac:dyDescent="0.25">
      <c r="A333" t="s">
        <v>125</v>
      </c>
      <c r="B333" t="s">
        <v>462</v>
      </c>
      <c r="C333">
        <v>1700410</v>
      </c>
      <c r="D333" t="s">
        <v>81</v>
      </c>
      <c r="E333" t="s">
        <v>81</v>
      </c>
      <c r="G333" t="s">
        <v>443</v>
      </c>
      <c r="H333" t="str">
        <f>"01103"</f>
        <v>01103</v>
      </c>
      <c r="I333" t="s">
        <v>60</v>
      </c>
      <c r="J333" t="s">
        <v>127</v>
      </c>
      <c r="K333" t="s">
        <v>62</v>
      </c>
      <c r="L333">
        <v>28</v>
      </c>
      <c r="N333" t="str">
        <f t="shared" si="15"/>
        <v>0</v>
      </c>
      <c r="O333">
        <v>28</v>
      </c>
      <c r="P333" t="s">
        <v>96</v>
      </c>
      <c r="Q333" t="s">
        <v>79</v>
      </c>
      <c r="R333" t="s">
        <v>79</v>
      </c>
      <c r="S333" t="s">
        <v>65</v>
      </c>
      <c r="T333" t="s">
        <v>66</v>
      </c>
      <c r="U333" t="s">
        <v>67</v>
      </c>
      <c r="V333" t="s">
        <v>67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68</v>
      </c>
      <c r="AD333" t="b">
        <v>0</v>
      </c>
      <c r="AE333" t="b">
        <v>0</v>
      </c>
      <c r="AF333" t="s">
        <v>69</v>
      </c>
      <c r="AG333" t="s">
        <v>60</v>
      </c>
      <c r="AH333" t="s">
        <v>60</v>
      </c>
      <c r="AI333" t="b">
        <v>1</v>
      </c>
      <c r="AJ333" t="s">
        <v>60</v>
      </c>
      <c r="AK333" t="s">
        <v>60</v>
      </c>
      <c r="AL333" t="s">
        <v>60</v>
      </c>
      <c r="AM333" t="s">
        <v>60</v>
      </c>
      <c r="AN333" t="s">
        <v>60</v>
      </c>
      <c r="AO333" t="s">
        <v>117</v>
      </c>
      <c r="AP333" t="b">
        <v>0</v>
      </c>
      <c r="AQ333" t="b">
        <v>0</v>
      </c>
      <c r="AR333" t="s">
        <v>71</v>
      </c>
      <c r="AS333" t="b">
        <v>0</v>
      </c>
      <c r="AT333" t="s">
        <v>60</v>
      </c>
      <c r="AU333" t="s">
        <v>60</v>
      </c>
      <c r="AX333" t="s">
        <v>60</v>
      </c>
      <c r="AY333" t="s">
        <v>60</v>
      </c>
      <c r="BA333" t="b">
        <v>0</v>
      </c>
      <c r="BB333" t="s">
        <v>60</v>
      </c>
      <c r="BD333" t="s">
        <v>60</v>
      </c>
    </row>
    <row r="334" spans="1:56" x14ac:dyDescent="0.25">
      <c r="A334" t="s">
        <v>161</v>
      </c>
      <c r="B334" t="s">
        <v>173</v>
      </c>
      <c r="C334">
        <v>1001430</v>
      </c>
      <c r="D334" t="s">
        <v>73</v>
      </c>
      <c r="E334" t="s">
        <v>73</v>
      </c>
      <c r="F334" t="s">
        <v>174</v>
      </c>
      <c r="G334" t="s">
        <v>443</v>
      </c>
      <c r="H334" t="s">
        <v>175</v>
      </c>
      <c r="I334" t="s">
        <v>60</v>
      </c>
      <c r="J334" t="s">
        <v>176</v>
      </c>
      <c r="K334" t="s">
        <v>62</v>
      </c>
      <c r="L334">
        <v>30</v>
      </c>
      <c r="N334">
        <v>1</v>
      </c>
      <c r="O334">
        <v>29</v>
      </c>
      <c r="P334" t="s">
        <v>96</v>
      </c>
      <c r="Q334" t="s">
        <v>64</v>
      </c>
      <c r="R334" t="s">
        <v>79</v>
      </c>
      <c r="S334" t="s">
        <v>65</v>
      </c>
      <c r="T334" t="s">
        <v>66</v>
      </c>
      <c r="U334" t="s">
        <v>67</v>
      </c>
      <c r="V334" t="s">
        <v>67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68</v>
      </c>
      <c r="AD334" t="b">
        <v>0</v>
      </c>
      <c r="AE334" t="b">
        <v>0</v>
      </c>
      <c r="AF334" t="s">
        <v>69</v>
      </c>
      <c r="AG334" t="s">
        <v>60</v>
      </c>
      <c r="AH334" t="s">
        <v>60</v>
      </c>
      <c r="AI334" t="b">
        <v>1</v>
      </c>
      <c r="AJ334" t="s">
        <v>60</v>
      </c>
      <c r="AK334" t="s">
        <v>60</v>
      </c>
      <c r="AL334" t="s">
        <v>60</v>
      </c>
      <c r="AM334" t="s">
        <v>60</v>
      </c>
      <c r="AN334" t="s">
        <v>60</v>
      </c>
      <c r="AO334" t="s">
        <v>70</v>
      </c>
      <c r="AP334" t="b">
        <v>0</v>
      </c>
      <c r="AQ334" t="b">
        <v>0</v>
      </c>
      <c r="AR334" t="s">
        <v>71</v>
      </c>
      <c r="AS334" t="b">
        <v>0</v>
      </c>
      <c r="AT334" t="s">
        <v>60</v>
      </c>
      <c r="AU334" t="s">
        <v>60</v>
      </c>
      <c r="AX334" t="s">
        <v>60</v>
      </c>
      <c r="AY334" t="s">
        <v>60</v>
      </c>
      <c r="BA334" t="b">
        <v>0</v>
      </c>
      <c r="BB334" t="s">
        <v>60</v>
      </c>
      <c r="BD334" t="s">
        <v>60</v>
      </c>
    </row>
    <row r="335" spans="1:56" x14ac:dyDescent="0.25">
      <c r="A335" t="s">
        <v>132</v>
      </c>
      <c r="B335" t="s">
        <v>463</v>
      </c>
      <c r="C335" t="s">
        <v>158</v>
      </c>
      <c r="D335" t="s">
        <v>73</v>
      </c>
      <c r="E335" t="s">
        <v>73</v>
      </c>
      <c r="F335" t="s">
        <v>154</v>
      </c>
      <c r="G335" t="s">
        <v>458</v>
      </c>
      <c r="H335" t="s">
        <v>60</v>
      </c>
      <c r="I335" t="s">
        <v>60</v>
      </c>
      <c r="K335" t="s">
        <v>62</v>
      </c>
      <c r="L335">
        <v>100</v>
      </c>
      <c r="N335" t="str">
        <f t="shared" ref="N335:N366" si="16">"0"</f>
        <v>0</v>
      </c>
      <c r="O335">
        <v>100</v>
      </c>
      <c r="P335" t="s">
        <v>63</v>
      </c>
      <c r="Q335" t="s">
        <v>64</v>
      </c>
      <c r="R335" t="s">
        <v>79</v>
      </c>
      <c r="S335" t="s">
        <v>65</v>
      </c>
      <c r="T335" t="s">
        <v>66</v>
      </c>
      <c r="U335" t="s">
        <v>67</v>
      </c>
      <c r="V335" t="s">
        <v>67</v>
      </c>
      <c r="X335" t="b">
        <v>0</v>
      </c>
      <c r="Y335" t="b">
        <v>0</v>
      </c>
      <c r="Z335" t="b">
        <v>1</v>
      </c>
      <c r="AC335" t="s">
        <v>68</v>
      </c>
      <c r="AD335" t="b">
        <v>1</v>
      </c>
      <c r="AE335" t="b">
        <v>1</v>
      </c>
      <c r="AF335" t="s">
        <v>60</v>
      </c>
      <c r="AG335" t="s">
        <v>60</v>
      </c>
      <c r="AH335" t="s">
        <v>60</v>
      </c>
      <c r="AI335" t="b">
        <v>0</v>
      </c>
      <c r="AJ335" t="s">
        <v>60</v>
      </c>
      <c r="AK335" t="s">
        <v>60</v>
      </c>
      <c r="AL335" t="s">
        <v>60</v>
      </c>
      <c r="AM335" t="s">
        <v>60</v>
      </c>
      <c r="AN335" t="s">
        <v>60</v>
      </c>
      <c r="AO335" t="s">
        <v>60</v>
      </c>
      <c r="AP335" t="b">
        <v>0</v>
      </c>
      <c r="AQ335" t="b">
        <v>0</v>
      </c>
      <c r="AR335" t="s">
        <v>71</v>
      </c>
      <c r="AS335" t="b">
        <v>0</v>
      </c>
      <c r="AT335" t="s">
        <v>60</v>
      </c>
      <c r="AU335" t="s">
        <v>60</v>
      </c>
      <c r="AX335" t="s">
        <v>60</v>
      </c>
      <c r="AY335" t="s">
        <v>60</v>
      </c>
      <c r="BA335" t="b">
        <v>0</v>
      </c>
      <c r="BB335" t="s">
        <v>60</v>
      </c>
      <c r="BD335" t="s">
        <v>60</v>
      </c>
    </row>
    <row r="336" spans="1:56" x14ac:dyDescent="0.25">
      <c r="A336" t="s">
        <v>306</v>
      </c>
      <c r="B336" t="s">
        <v>464</v>
      </c>
      <c r="C336">
        <v>2000340</v>
      </c>
      <c r="D336" t="s">
        <v>102</v>
      </c>
      <c r="E336" t="s">
        <v>102</v>
      </c>
      <c r="F336" t="s">
        <v>320</v>
      </c>
      <c r="G336" t="s">
        <v>439</v>
      </c>
      <c r="H336" t="str">
        <f>"01413"</f>
        <v>01413</v>
      </c>
      <c r="I336" t="s">
        <v>60</v>
      </c>
      <c r="J336" t="s">
        <v>321</v>
      </c>
      <c r="K336" t="s">
        <v>62</v>
      </c>
      <c r="L336">
        <v>30</v>
      </c>
      <c r="N336" t="str">
        <f t="shared" si="16"/>
        <v>0</v>
      </c>
      <c r="O336">
        <v>30</v>
      </c>
      <c r="P336" t="s">
        <v>96</v>
      </c>
      <c r="Q336" t="s">
        <v>64</v>
      </c>
      <c r="R336" t="s">
        <v>79</v>
      </c>
      <c r="S336" t="s">
        <v>65</v>
      </c>
      <c r="T336" t="s">
        <v>66</v>
      </c>
      <c r="U336" t="s">
        <v>67</v>
      </c>
      <c r="V336" t="s">
        <v>67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68</v>
      </c>
      <c r="AD336" t="b">
        <v>0</v>
      </c>
      <c r="AE336" t="b">
        <v>0</v>
      </c>
      <c r="AF336" t="s">
        <v>69</v>
      </c>
      <c r="AG336" t="s">
        <v>60</v>
      </c>
      <c r="AH336" t="s">
        <v>60</v>
      </c>
      <c r="AI336" t="b">
        <v>1</v>
      </c>
      <c r="AJ336" t="s">
        <v>60</v>
      </c>
      <c r="AK336" t="s">
        <v>60</v>
      </c>
      <c r="AL336" t="s">
        <v>60</v>
      </c>
      <c r="AM336" t="s">
        <v>60</v>
      </c>
      <c r="AN336" t="s">
        <v>60</v>
      </c>
      <c r="AO336" t="s">
        <v>70</v>
      </c>
      <c r="AP336" t="b">
        <v>0</v>
      </c>
      <c r="AQ336" t="b">
        <v>0</v>
      </c>
      <c r="AR336" t="s">
        <v>71</v>
      </c>
      <c r="AS336" t="b">
        <v>0</v>
      </c>
      <c r="AT336" t="s">
        <v>60</v>
      </c>
      <c r="AU336" t="s">
        <v>60</v>
      </c>
      <c r="AX336" t="s">
        <v>60</v>
      </c>
      <c r="AY336" t="s">
        <v>60</v>
      </c>
      <c r="BA336" t="b">
        <v>0</v>
      </c>
      <c r="BB336" t="s">
        <v>60</v>
      </c>
      <c r="BD336" t="s">
        <v>60</v>
      </c>
    </row>
    <row r="337" spans="1:56" x14ac:dyDescent="0.25">
      <c r="A337" t="s">
        <v>287</v>
      </c>
      <c r="B337" t="s">
        <v>302</v>
      </c>
      <c r="C337">
        <v>1505510</v>
      </c>
      <c r="D337" t="s">
        <v>73</v>
      </c>
      <c r="E337" t="s">
        <v>73</v>
      </c>
      <c r="F337" t="s">
        <v>294</v>
      </c>
      <c r="G337" t="s">
        <v>465</v>
      </c>
      <c r="H337" t="str">
        <f>"01804"</f>
        <v>01804</v>
      </c>
      <c r="I337" t="s">
        <v>60</v>
      </c>
      <c r="J337" t="s">
        <v>290</v>
      </c>
      <c r="K337" t="s">
        <v>62</v>
      </c>
      <c r="L337">
        <v>10</v>
      </c>
      <c r="N337" t="str">
        <f t="shared" si="16"/>
        <v>0</v>
      </c>
      <c r="O337">
        <v>10</v>
      </c>
      <c r="P337" t="s">
        <v>63</v>
      </c>
      <c r="Q337" t="s">
        <v>79</v>
      </c>
      <c r="R337" t="s">
        <v>79</v>
      </c>
      <c r="S337" t="s">
        <v>65</v>
      </c>
      <c r="T337" t="s">
        <v>66</v>
      </c>
      <c r="U337" t="s">
        <v>67</v>
      </c>
      <c r="V337" t="s">
        <v>67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68</v>
      </c>
      <c r="AD337" t="b">
        <v>0</v>
      </c>
      <c r="AE337" t="b">
        <v>0</v>
      </c>
      <c r="AF337" t="s">
        <v>69</v>
      </c>
      <c r="AG337" t="s">
        <v>60</v>
      </c>
      <c r="AH337" t="s">
        <v>60</v>
      </c>
      <c r="AI337" t="b">
        <v>1</v>
      </c>
      <c r="AJ337" t="s">
        <v>60</v>
      </c>
      <c r="AK337" t="s">
        <v>60</v>
      </c>
      <c r="AL337" t="s">
        <v>60</v>
      </c>
      <c r="AM337" t="s">
        <v>60</v>
      </c>
      <c r="AN337" t="s">
        <v>60</v>
      </c>
      <c r="AO337" t="s">
        <v>117</v>
      </c>
      <c r="AP337" t="b">
        <v>0</v>
      </c>
      <c r="AQ337" t="b">
        <v>0</v>
      </c>
      <c r="AR337" t="s">
        <v>71</v>
      </c>
      <c r="AS337" t="b">
        <v>0</v>
      </c>
      <c r="AT337" t="s">
        <v>60</v>
      </c>
      <c r="AU337" t="s">
        <v>60</v>
      </c>
      <c r="AX337" t="s">
        <v>60</v>
      </c>
      <c r="AY337" t="s">
        <v>60</v>
      </c>
      <c r="BA337" t="b">
        <v>0</v>
      </c>
      <c r="BB337" t="s">
        <v>60</v>
      </c>
      <c r="BD337" t="s">
        <v>60</v>
      </c>
    </row>
    <row r="338" spans="1:56" x14ac:dyDescent="0.25">
      <c r="A338" t="s">
        <v>287</v>
      </c>
      <c r="B338" t="s">
        <v>302</v>
      </c>
      <c r="C338">
        <v>1505510</v>
      </c>
      <c r="D338" t="s">
        <v>105</v>
      </c>
      <c r="E338" t="s">
        <v>105</v>
      </c>
      <c r="F338" t="s">
        <v>294</v>
      </c>
      <c r="G338" t="s">
        <v>466</v>
      </c>
      <c r="H338" t="str">
        <f>"01804"</f>
        <v>01804</v>
      </c>
      <c r="I338" t="s">
        <v>60</v>
      </c>
      <c r="J338" t="s">
        <v>290</v>
      </c>
      <c r="K338" t="s">
        <v>62</v>
      </c>
      <c r="L338">
        <v>10</v>
      </c>
      <c r="N338" t="str">
        <f t="shared" si="16"/>
        <v>0</v>
      </c>
      <c r="O338">
        <v>10</v>
      </c>
      <c r="P338" t="s">
        <v>78</v>
      </c>
      <c r="Q338" t="s">
        <v>79</v>
      </c>
      <c r="R338" t="s">
        <v>79</v>
      </c>
      <c r="S338" t="s">
        <v>65</v>
      </c>
      <c r="T338" t="s">
        <v>66</v>
      </c>
      <c r="U338" t="s">
        <v>67</v>
      </c>
      <c r="V338" t="s">
        <v>67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68</v>
      </c>
      <c r="AD338" t="b">
        <v>0</v>
      </c>
      <c r="AE338" t="b">
        <v>0</v>
      </c>
      <c r="AF338" t="s">
        <v>69</v>
      </c>
      <c r="AG338" t="s">
        <v>60</v>
      </c>
      <c r="AH338" t="s">
        <v>60</v>
      </c>
      <c r="AI338" t="b">
        <v>1</v>
      </c>
      <c r="AJ338" t="s">
        <v>60</v>
      </c>
      <c r="AK338" t="s">
        <v>60</v>
      </c>
      <c r="AL338" t="s">
        <v>60</v>
      </c>
      <c r="AM338" t="s">
        <v>60</v>
      </c>
      <c r="AN338" t="s">
        <v>60</v>
      </c>
      <c r="AO338" t="s">
        <v>117</v>
      </c>
      <c r="AP338" t="b">
        <v>0</v>
      </c>
      <c r="AQ338" t="b">
        <v>0</v>
      </c>
      <c r="AR338" t="s">
        <v>71</v>
      </c>
      <c r="AS338" t="b">
        <v>0</v>
      </c>
      <c r="AT338" t="s">
        <v>60</v>
      </c>
      <c r="AU338" t="s">
        <v>60</v>
      </c>
      <c r="AX338" t="s">
        <v>60</v>
      </c>
      <c r="AY338" t="s">
        <v>60</v>
      </c>
      <c r="BA338" t="b">
        <v>0</v>
      </c>
      <c r="BB338" t="s">
        <v>60</v>
      </c>
      <c r="BD338" t="s">
        <v>60</v>
      </c>
    </row>
    <row r="339" spans="1:56" x14ac:dyDescent="0.25">
      <c r="A339" t="s">
        <v>247</v>
      </c>
      <c r="B339" t="s">
        <v>283</v>
      </c>
      <c r="C339">
        <v>1210300</v>
      </c>
      <c r="D339" t="s">
        <v>58</v>
      </c>
      <c r="E339" t="s">
        <v>58</v>
      </c>
      <c r="F339" t="s">
        <v>284</v>
      </c>
      <c r="G339" t="s">
        <v>444</v>
      </c>
      <c r="H339" t="s">
        <v>285</v>
      </c>
      <c r="I339" t="s">
        <v>60</v>
      </c>
      <c r="J339" t="s">
        <v>286</v>
      </c>
      <c r="K339" t="s">
        <v>62</v>
      </c>
      <c r="L339">
        <v>30</v>
      </c>
      <c r="N339" t="str">
        <f t="shared" si="16"/>
        <v>0</v>
      </c>
      <c r="O339">
        <v>30</v>
      </c>
      <c r="P339" t="s">
        <v>96</v>
      </c>
      <c r="Q339" t="s">
        <v>64</v>
      </c>
      <c r="S339" t="s">
        <v>65</v>
      </c>
      <c r="T339" t="s">
        <v>66</v>
      </c>
      <c r="U339" t="s">
        <v>67</v>
      </c>
      <c r="V339" t="s">
        <v>67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68</v>
      </c>
      <c r="AD339" t="b">
        <v>0</v>
      </c>
      <c r="AE339" t="b">
        <v>0</v>
      </c>
      <c r="AF339" t="s">
        <v>69</v>
      </c>
      <c r="AG339" t="s">
        <v>60</v>
      </c>
      <c r="AH339" t="s">
        <v>60</v>
      </c>
      <c r="AI339" t="b">
        <v>1</v>
      </c>
      <c r="AJ339" t="s">
        <v>92</v>
      </c>
      <c r="AK339" t="s">
        <v>60</v>
      </c>
      <c r="AL339" t="s">
        <v>60</v>
      </c>
      <c r="AM339" t="s">
        <v>60</v>
      </c>
      <c r="AN339" t="s">
        <v>60</v>
      </c>
      <c r="AO339" t="s">
        <v>70</v>
      </c>
      <c r="AP339" t="b">
        <v>0</v>
      </c>
      <c r="AQ339" t="b">
        <v>0</v>
      </c>
      <c r="AR339" t="s">
        <v>71</v>
      </c>
      <c r="AS339" t="b">
        <v>0</v>
      </c>
      <c r="AT339" t="s">
        <v>60</v>
      </c>
      <c r="AU339" t="s">
        <v>60</v>
      </c>
      <c r="AX339" t="s">
        <v>60</v>
      </c>
      <c r="AY339" t="s">
        <v>60</v>
      </c>
      <c r="BA339" t="b">
        <v>0</v>
      </c>
      <c r="BB339" t="s">
        <v>60</v>
      </c>
      <c r="BD339" t="s">
        <v>60</v>
      </c>
    </row>
    <row r="340" spans="1:56" x14ac:dyDescent="0.25">
      <c r="A340" t="s">
        <v>93</v>
      </c>
      <c r="B340" t="s">
        <v>467</v>
      </c>
      <c r="C340" t="s">
        <v>468</v>
      </c>
      <c r="D340" t="s">
        <v>73</v>
      </c>
      <c r="E340" t="s">
        <v>73</v>
      </c>
      <c r="F340" t="s">
        <v>108</v>
      </c>
      <c r="G340" t="s">
        <v>439</v>
      </c>
      <c r="H340" t="str">
        <f>"01159"</f>
        <v>01159</v>
      </c>
      <c r="I340" t="s">
        <v>60</v>
      </c>
      <c r="J340" t="s">
        <v>110</v>
      </c>
      <c r="K340" t="s">
        <v>62</v>
      </c>
      <c r="L340">
        <v>30</v>
      </c>
      <c r="N340" t="str">
        <f t="shared" si="16"/>
        <v>0</v>
      </c>
      <c r="O340">
        <v>30</v>
      </c>
      <c r="P340" t="s">
        <v>78</v>
      </c>
      <c r="Q340" t="s">
        <v>64</v>
      </c>
      <c r="R340" t="s">
        <v>79</v>
      </c>
      <c r="S340" t="s">
        <v>65</v>
      </c>
      <c r="T340" t="s">
        <v>66</v>
      </c>
      <c r="U340" t="s">
        <v>67</v>
      </c>
      <c r="V340" t="s">
        <v>67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68</v>
      </c>
      <c r="AD340" t="b">
        <v>0</v>
      </c>
      <c r="AE340" t="b">
        <v>0</v>
      </c>
      <c r="AF340" t="s">
        <v>69</v>
      </c>
      <c r="AG340" t="s">
        <v>60</v>
      </c>
      <c r="AH340" t="s">
        <v>60</v>
      </c>
      <c r="AI340" t="b">
        <v>1</v>
      </c>
      <c r="AJ340" t="s">
        <v>60</v>
      </c>
      <c r="AK340" t="s">
        <v>60</v>
      </c>
      <c r="AL340" t="s">
        <v>60</v>
      </c>
      <c r="AM340" t="s">
        <v>60</v>
      </c>
      <c r="AN340" t="s">
        <v>60</v>
      </c>
      <c r="AO340" t="s">
        <v>60</v>
      </c>
      <c r="AP340" t="b">
        <v>0</v>
      </c>
      <c r="AQ340" t="b">
        <v>0</v>
      </c>
      <c r="AR340" t="s">
        <v>71</v>
      </c>
      <c r="AS340" t="b">
        <v>0</v>
      </c>
      <c r="AT340" t="s">
        <v>72</v>
      </c>
      <c r="AU340" t="s">
        <v>60</v>
      </c>
      <c r="AX340" t="s">
        <v>60</v>
      </c>
      <c r="AY340" t="s">
        <v>60</v>
      </c>
      <c r="BA340" t="b">
        <v>0</v>
      </c>
      <c r="BB340" t="s">
        <v>60</v>
      </c>
      <c r="BD340" t="s">
        <v>60</v>
      </c>
    </row>
    <row r="341" spans="1:56" x14ac:dyDescent="0.25">
      <c r="A341" t="s">
        <v>306</v>
      </c>
      <c r="B341" t="s">
        <v>469</v>
      </c>
      <c r="C341">
        <v>2001380</v>
      </c>
      <c r="D341" t="s">
        <v>105</v>
      </c>
      <c r="E341" t="s">
        <v>105</v>
      </c>
      <c r="G341" t="s">
        <v>439</v>
      </c>
      <c r="H341" t="str">
        <f>"01503"</f>
        <v>01503</v>
      </c>
      <c r="I341" t="s">
        <v>60</v>
      </c>
      <c r="J341" t="s">
        <v>470</v>
      </c>
      <c r="K341" t="s">
        <v>62</v>
      </c>
      <c r="L341">
        <v>30</v>
      </c>
      <c r="N341" t="str">
        <f t="shared" si="16"/>
        <v>0</v>
      </c>
      <c r="O341">
        <v>30</v>
      </c>
      <c r="P341" t="s">
        <v>96</v>
      </c>
      <c r="Q341" t="s">
        <v>64</v>
      </c>
      <c r="R341" t="s">
        <v>79</v>
      </c>
      <c r="S341" t="s">
        <v>65</v>
      </c>
      <c r="T341" t="s">
        <v>66</v>
      </c>
      <c r="U341" t="s">
        <v>67</v>
      </c>
      <c r="V341" t="s">
        <v>67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68</v>
      </c>
      <c r="AD341" t="b">
        <v>0</v>
      </c>
      <c r="AE341" t="b">
        <v>0</v>
      </c>
      <c r="AF341" t="s">
        <v>69</v>
      </c>
      <c r="AG341" t="s">
        <v>60</v>
      </c>
      <c r="AH341" t="s">
        <v>60</v>
      </c>
      <c r="AI341" t="b">
        <v>1</v>
      </c>
      <c r="AJ341" t="s">
        <v>60</v>
      </c>
      <c r="AK341" t="s">
        <v>60</v>
      </c>
      <c r="AL341" t="s">
        <v>60</v>
      </c>
      <c r="AM341" t="s">
        <v>60</v>
      </c>
      <c r="AN341" t="s">
        <v>60</v>
      </c>
      <c r="AO341" t="s">
        <v>70</v>
      </c>
      <c r="AP341" t="b">
        <v>0</v>
      </c>
      <c r="AQ341" t="b">
        <v>0</v>
      </c>
      <c r="AR341" t="s">
        <v>71</v>
      </c>
      <c r="AS341" t="b">
        <v>0</v>
      </c>
      <c r="AT341" t="s">
        <v>60</v>
      </c>
      <c r="AU341" t="s">
        <v>60</v>
      </c>
      <c r="AX341" t="s">
        <v>60</v>
      </c>
      <c r="AY341" t="s">
        <v>60</v>
      </c>
      <c r="BA341" t="b">
        <v>0</v>
      </c>
      <c r="BB341" t="s">
        <v>60</v>
      </c>
      <c r="BD341" t="s">
        <v>60</v>
      </c>
    </row>
    <row r="342" spans="1:56" x14ac:dyDescent="0.25">
      <c r="A342" t="s">
        <v>93</v>
      </c>
      <c r="B342" t="s">
        <v>94</v>
      </c>
      <c r="C342">
        <v>2100330</v>
      </c>
      <c r="D342" t="s">
        <v>81</v>
      </c>
      <c r="E342" t="s">
        <v>81</v>
      </c>
      <c r="G342" t="s">
        <v>440</v>
      </c>
      <c r="H342" t="str">
        <f>"01154"</f>
        <v>01154</v>
      </c>
      <c r="I342" t="s">
        <v>60</v>
      </c>
      <c r="J342" t="s">
        <v>95</v>
      </c>
      <c r="K342" t="s">
        <v>62</v>
      </c>
      <c r="L342">
        <v>30</v>
      </c>
      <c r="N342" t="str">
        <f t="shared" si="16"/>
        <v>0</v>
      </c>
      <c r="O342">
        <v>30</v>
      </c>
      <c r="P342" t="s">
        <v>96</v>
      </c>
      <c r="Q342" t="s">
        <v>64</v>
      </c>
      <c r="R342" t="s">
        <v>79</v>
      </c>
      <c r="S342" t="s">
        <v>65</v>
      </c>
      <c r="T342" t="s">
        <v>66</v>
      </c>
      <c r="U342" t="s">
        <v>67</v>
      </c>
      <c r="V342" t="s">
        <v>67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68</v>
      </c>
      <c r="AD342" t="b">
        <v>0</v>
      </c>
      <c r="AE342" t="b">
        <v>0</v>
      </c>
      <c r="AF342" t="s">
        <v>69</v>
      </c>
      <c r="AG342" t="s">
        <v>60</v>
      </c>
      <c r="AH342" t="s">
        <v>60</v>
      </c>
      <c r="AI342" t="b">
        <v>1</v>
      </c>
      <c r="AJ342" t="s">
        <v>60</v>
      </c>
      <c r="AK342" t="s">
        <v>60</v>
      </c>
      <c r="AL342" t="s">
        <v>60</v>
      </c>
      <c r="AM342" t="s">
        <v>60</v>
      </c>
      <c r="AN342" t="s">
        <v>97</v>
      </c>
      <c r="AO342" t="s">
        <v>70</v>
      </c>
      <c r="AP342" t="b">
        <v>0</v>
      </c>
      <c r="AQ342" t="b">
        <v>0</v>
      </c>
      <c r="AR342" t="s">
        <v>71</v>
      </c>
      <c r="AS342" t="b">
        <v>0</v>
      </c>
      <c r="AT342" t="s">
        <v>60</v>
      </c>
      <c r="AU342" t="s">
        <v>60</v>
      </c>
      <c r="AX342" t="s">
        <v>60</v>
      </c>
      <c r="AY342" t="s">
        <v>60</v>
      </c>
      <c r="BA342" t="b">
        <v>0</v>
      </c>
      <c r="BB342" t="s">
        <v>60</v>
      </c>
      <c r="BD342" t="s">
        <v>60</v>
      </c>
    </row>
    <row r="343" spans="1:56" x14ac:dyDescent="0.25">
      <c r="A343" t="s">
        <v>247</v>
      </c>
      <c r="B343" t="s">
        <v>419</v>
      </c>
      <c r="C343">
        <v>1200500</v>
      </c>
      <c r="D343" t="s">
        <v>58</v>
      </c>
      <c r="E343" t="s">
        <v>58</v>
      </c>
      <c r="F343" t="s">
        <v>420</v>
      </c>
      <c r="G343" t="s">
        <v>444</v>
      </c>
      <c r="H343" t="str">
        <f>"01303"</f>
        <v>01303</v>
      </c>
      <c r="I343" t="s">
        <v>60</v>
      </c>
      <c r="J343" t="s">
        <v>421</v>
      </c>
      <c r="K343" t="s">
        <v>62</v>
      </c>
      <c r="L343">
        <v>30</v>
      </c>
      <c r="N343" t="str">
        <f t="shared" si="16"/>
        <v>0</v>
      </c>
      <c r="O343">
        <v>30</v>
      </c>
      <c r="P343" t="s">
        <v>96</v>
      </c>
      <c r="Q343" t="s">
        <v>79</v>
      </c>
      <c r="R343" t="s">
        <v>79</v>
      </c>
      <c r="S343" t="s">
        <v>65</v>
      </c>
      <c r="T343" t="s">
        <v>66</v>
      </c>
      <c r="U343" t="s">
        <v>67</v>
      </c>
      <c r="V343" t="s">
        <v>67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68</v>
      </c>
      <c r="AD343" t="b">
        <v>0</v>
      </c>
      <c r="AE343" t="b">
        <v>0</v>
      </c>
      <c r="AF343" t="s">
        <v>69</v>
      </c>
      <c r="AG343" t="s">
        <v>60</v>
      </c>
      <c r="AH343" t="s">
        <v>60</v>
      </c>
      <c r="AI343" t="b">
        <v>1</v>
      </c>
      <c r="AJ343" t="s">
        <v>60</v>
      </c>
      <c r="AK343" t="s">
        <v>60</v>
      </c>
      <c r="AL343" t="s">
        <v>60</v>
      </c>
      <c r="AM343" t="s">
        <v>60</v>
      </c>
      <c r="AN343" t="s">
        <v>60</v>
      </c>
      <c r="AO343" t="s">
        <v>70</v>
      </c>
      <c r="AP343" t="b">
        <v>0</v>
      </c>
      <c r="AQ343" t="b">
        <v>0</v>
      </c>
      <c r="AR343" t="s">
        <v>71</v>
      </c>
      <c r="AS343" t="b">
        <v>0</v>
      </c>
      <c r="AT343" t="s">
        <v>60</v>
      </c>
      <c r="AU343" t="s">
        <v>60</v>
      </c>
      <c r="AX343" t="s">
        <v>60</v>
      </c>
      <c r="AY343" t="s">
        <v>60</v>
      </c>
      <c r="BA343" t="b">
        <v>0</v>
      </c>
      <c r="BB343" t="s">
        <v>60</v>
      </c>
      <c r="BD343" t="s">
        <v>60</v>
      </c>
    </row>
    <row r="344" spans="1:56" x14ac:dyDescent="0.25">
      <c r="A344" t="s">
        <v>206</v>
      </c>
      <c r="B344" t="s">
        <v>224</v>
      </c>
      <c r="C344" t="str">
        <f>"0708360"</f>
        <v>0708360</v>
      </c>
      <c r="D344" t="s">
        <v>73</v>
      </c>
      <c r="E344" t="s">
        <v>73</v>
      </c>
      <c r="G344" t="s">
        <v>471</v>
      </c>
      <c r="H344" t="str">
        <f>"01358"</f>
        <v>01358</v>
      </c>
      <c r="I344" t="s">
        <v>60</v>
      </c>
      <c r="J344" t="s">
        <v>223</v>
      </c>
      <c r="K344" t="s">
        <v>62</v>
      </c>
      <c r="L344">
        <v>30</v>
      </c>
      <c r="N344" t="str">
        <f t="shared" si="16"/>
        <v>0</v>
      </c>
      <c r="O344">
        <v>30</v>
      </c>
      <c r="P344" t="s">
        <v>96</v>
      </c>
      <c r="Q344" t="s">
        <v>64</v>
      </c>
      <c r="R344" t="s">
        <v>79</v>
      </c>
      <c r="S344" t="s">
        <v>65</v>
      </c>
      <c r="T344" t="s">
        <v>66</v>
      </c>
      <c r="U344" t="s">
        <v>67</v>
      </c>
      <c r="V344" t="s">
        <v>67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68</v>
      </c>
      <c r="AD344" t="b">
        <v>0</v>
      </c>
      <c r="AE344" t="b">
        <v>0</v>
      </c>
      <c r="AF344" t="s">
        <v>69</v>
      </c>
      <c r="AG344" t="s">
        <v>60</v>
      </c>
      <c r="AH344" t="s">
        <v>60</v>
      </c>
      <c r="AI344" t="b">
        <v>1</v>
      </c>
      <c r="AJ344" t="s">
        <v>92</v>
      </c>
      <c r="AK344" t="s">
        <v>60</v>
      </c>
      <c r="AL344" t="s">
        <v>60</v>
      </c>
      <c r="AM344" t="s">
        <v>60</v>
      </c>
      <c r="AN344" t="s">
        <v>60</v>
      </c>
      <c r="AO344" t="s">
        <v>70</v>
      </c>
      <c r="AP344" t="b">
        <v>0</v>
      </c>
      <c r="AQ344" t="b">
        <v>0</v>
      </c>
      <c r="AR344" t="s">
        <v>71</v>
      </c>
      <c r="AS344" t="b">
        <v>0</v>
      </c>
      <c r="AT344" t="s">
        <v>60</v>
      </c>
      <c r="AU344" t="s">
        <v>60</v>
      </c>
      <c r="AX344" t="s">
        <v>60</v>
      </c>
      <c r="AY344" t="s">
        <v>60</v>
      </c>
      <c r="BA344" t="b">
        <v>0</v>
      </c>
      <c r="BB344" t="s">
        <v>60</v>
      </c>
      <c r="BD344" t="s">
        <v>60</v>
      </c>
    </row>
    <row r="345" spans="1:56" x14ac:dyDescent="0.25">
      <c r="A345" t="s">
        <v>161</v>
      </c>
      <c r="B345" t="s">
        <v>173</v>
      </c>
      <c r="C345">
        <v>1001430</v>
      </c>
      <c r="D345" t="s">
        <v>102</v>
      </c>
      <c r="E345" t="s">
        <v>102</v>
      </c>
      <c r="F345" t="s">
        <v>174</v>
      </c>
      <c r="G345" t="s">
        <v>440</v>
      </c>
      <c r="H345" t="s">
        <v>175</v>
      </c>
      <c r="I345" t="s">
        <v>60</v>
      </c>
      <c r="J345" t="s">
        <v>176</v>
      </c>
      <c r="K345" t="s">
        <v>62</v>
      </c>
      <c r="L345">
        <v>30</v>
      </c>
      <c r="N345" t="str">
        <f t="shared" si="16"/>
        <v>0</v>
      </c>
      <c r="O345">
        <v>30</v>
      </c>
      <c r="P345" t="s">
        <v>96</v>
      </c>
      <c r="Q345" t="s">
        <v>64</v>
      </c>
      <c r="R345" t="s">
        <v>79</v>
      </c>
      <c r="S345" t="s">
        <v>65</v>
      </c>
      <c r="T345" t="s">
        <v>66</v>
      </c>
      <c r="U345" t="s">
        <v>67</v>
      </c>
      <c r="V345" t="s">
        <v>67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68</v>
      </c>
      <c r="AD345" t="b">
        <v>0</v>
      </c>
      <c r="AE345" t="b">
        <v>0</v>
      </c>
      <c r="AF345" t="s">
        <v>69</v>
      </c>
      <c r="AG345" t="s">
        <v>60</v>
      </c>
      <c r="AH345" t="s">
        <v>60</v>
      </c>
      <c r="AI345" t="b">
        <v>1</v>
      </c>
      <c r="AJ345" t="s">
        <v>60</v>
      </c>
      <c r="AK345" t="s">
        <v>60</v>
      </c>
      <c r="AL345" t="s">
        <v>60</v>
      </c>
      <c r="AM345" t="s">
        <v>60</v>
      </c>
      <c r="AN345" t="s">
        <v>60</v>
      </c>
      <c r="AO345" t="s">
        <v>70</v>
      </c>
      <c r="AP345" t="b">
        <v>0</v>
      </c>
      <c r="AQ345" t="b">
        <v>0</v>
      </c>
      <c r="AR345" t="s">
        <v>71</v>
      </c>
      <c r="AS345" t="b">
        <v>0</v>
      </c>
      <c r="AT345" t="s">
        <v>60</v>
      </c>
      <c r="AU345" t="s">
        <v>60</v>
      </c>
      <c r="AX345" t="s">
        <v>60</v>
      </c>
      <c r="AY345" t="s">
        <v>60</v>
      </c>
      <c r="BA345" t="b">
        <v>0</v>
      </c>
      <c r="BB345" t="s">
        <v>60</v>
      </c>
      <c r="BD345" t="s">
        <v>60</v>
      </c>
    </row>
    <row r="346" spans="1:56" x14ac:dyDescent="0.25">
      <c r="A346" t="s">
        <v>306</v>
      </c>
      <c r="B346" t="s">
        <v>323</v>
      </c>
      <c r="C346">
        <v>2003350</v>
      </c>
      <c r="D346" t="s">
        <v>81</v>
      </c>
      <c r="E346" t="s">
        <v>81</v>
      </c>
      <c r="F346" t="s">
        <v>324</v>
      </c>
      <c r="G346" t="s">
        <v>472</v>
      </c>
      <c r="H346" t="str">
        <f>"01506"</f>
        <v>01506</v>
      </c>
      <c r="I346" t="s">
        <v>60</v>
      </c>
      <c r="J346" t="s">
        <v>325</v>
      </c>
      <c r="K346" t="s">
        <v>62</v>
      </c>
      <c r="L346">
        <v>28</v>
      </c>
      <c r="N346" t="str">
        <f t="shared" si="16"/>
        <v>0</v>
      </c>
      <c r="O346">
        <v>28</v>
      </c>
      <c r="P346" t="s">
        <v>96</v>
      </c>
      <c r="Q346" t="s">
        <v>64</v>
      </c>
      <c r="R346" t="s">
        <v>79</v>
      </c>
      <c r="S346" t="s">
        <v>65</v>
      </c>
      <c r="T346" t="s">
        <v>66</v>
      </c>
      <c r="U346" t="s">
        <v>67</v>
      </c>
      <c r="V346" t="s">
        <v>67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68</v>
      </c>
      <c r="AD346" t="b">
        <v>0</v>
      </c>
      <c r="AE346" t="b">
        <v>0</v>
      </c>
      <c r="AF346" t="s">
        <v>69</v>
      </c>
      <c r="AG346" t="s">
        <v>60</v>
      </c>
      <c r="AH346" t="s">
        <v>60</v>
      </c>
      <c r="AI346" t="b">
        <v>1</v>
      </c>
      <c r="AJ346" t="s">
        <v>92</v>
      </c>
      <c r="AK346" t="s">
        <v>60</v>
      </c>
      <c r="AL346" t="s">
        <v>60</v>
      </c>
      <c r="AM346" t="s">
        <v>60</v>
      </c>
      <c r="AN346" t="s">
        <v>60</v>
      </c>
      <c r="AO346" t="s">
        <v>70</v>
      </c>
      <c r="AP346" t="b">
        <v>0</v>
      </c>
      <c r="AQ346" t="b">
        <v>0</v>
      </c>
      <c r="AR346" t="s">
        <v>71</v>
      </c>
      <c r="AS346" t="b">
        <v>0</v>
      </c>
      <c r="AT346" t="s">
        <v>60</v>
      </c>
      <c r="AU346" t="s">
        <v>60</v>
      </c>
      <c r="AX346" t="s">
        <v>60</v>
      </c>
      <c r="AY346" t="s">
        <v>60</v>
      </c>
      <c r="BA346" t="b">
        <v>0</v>
      </c>
      <c r="BB346" t="s">
        <v>60</v>
      </c>
      <c r="BD346" t="s">
        <v>60</v>
      </c>
    </row>
    <row r="347" spans="1:56" x14ac:dyDescent="0.25">
      <c r="A347" t="s">
        <v>111</v>
      </c>
      <c r="B347" t="s">
        <v>406</v>
      </c>
      <c r="C347">
        <v>9001220</v>
      </c>
      <c r="D347" t="s">
        <v>105</v>
      </c>
      <c r="E347" t="s">
        <v>105</v>
      </c>
      <c r="F347" t="s">
        <v>404</v>
      </c>
      <c r="G347" t="s">
        <v>473</v>
      </c>
      <c r="H347" t="str">
        <f>"01109"</f>
        <v>01109</v>
      </c>
      <c r="I347" t="s">
        <v>60</v>
      </c>
      <c r="J347" t="s">
        <v>474</v>
      </c>
      <c r="K347" t="s">
        <v>62</v>
      </c>
      <c r="L347">
        <v>25</v>
      </c>
      <c r="N347" t="str">
        <f t="shared" si="16"/>
        <v>0</v>
      </c>
      <c r="O347">
        <v>25</v>
      </c>
      <c r="P347" t="s">
        <v>78</v>
      </c>
      <c r="Q347" t="s">
        <v>64</v>
      </c>
      <c r="R347" t="s">
        <v>79</v>
      </c>
      <c r="S347" t="s">
        <v>65</v>
      </c>
      <c r="T347" t="s">
        <v>66</v>
      </c>
      <c r="U347" t="s">
        <v>67</v>
      </c>
      <c r="V347" t="s">
        <v>67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68</v>
      </c>
      <c r="AD347" t="b">
        <v>0</v>
      </c>
      <c r="AE347" t="b">
        <v>0</v>
      </c>
      <c r="AF347" t="s">
        <v>69</v>
      </c>
      <c r="AG347" t="s">
        <v>60</v>
      </c>
      <c r="AH347" t="s">
        <v>60</v>
      </c>
      <c r="AI347" t="b">
        <v>1</v>
      </c>
      <c r="AJ347" t="s">
        <v>60</v>
      </c>
      <c r="AK347" t="s">
        <v>60</v>
      </c>
      <c r="AL347" t="s">
        <v>60</v>
      </c>
      <c r="AM347" t="s">
        <v>60</v>
      </c>
      <c r="AN347" t="s">
        <v>60</v>
      </c>
      <c r="AO347" t="s">
        <v>117</v>
      </c>
      <c r="AP347" t="b">
        <v>0</v>
      </c>
      <c r="AQ347" t="b">
        <v>0</v>
      </c>
      <c r="AR347" t="s">
        <v>71</v>
      </c>
      <c r="AS347" t="b">
        <v>0</v>
      </c>
      <c r="AT347" t="s">
        <v>60</v>
      </c>
      <c r="AU347" t="s">
        <v>60</v>
      </c>
      <c r="AX347" t="s">
        <v>60</v>
      </c>
      <c r="AY347" t="s">
        <v>60</v>
      </c>
      <c r="BA347" t="b">
        <v>0</v>
      </c>
      <c r="BB347" t="s">
        <v>60</v>
      </c>
      <c r="BC347">
        <v>9001200</v>
      </c>
      <c r="BD347" t="s">
        <v>60</v>
      </c>
    </row>
    <row r="348" spans="1:56" x14ac:dyDescent="0.25">
      <c r="A348" t="s">
        <v>306</v>
      </c>
      <c r="B348" t="s">
        <v>339</v>
      </c>
      <c r="C348">
        <v>2000360</v>
      </c>
      <c r="D348" t="s">
        <v>102</v>
      </c>
      <c r="E348" t="s">
        <v>102</v>
      </c>
      <c r="F348" t="s">
        <v>311</v>
      </c>
      <c r="G348" t="s">
        <v>444</v>
      </c>
      <c r="H348" t="str">
        <f>"01401"</f>
        <v>01401</v>
      </c>
      <c r="I348" t="s">
        <v>60</v>
      </c>
      <c r="J348" t="s">
        <v>312</v>
      </c>
      <c r="K348" t="s">
        <v>62</v>
      </c>
      <c r="L348">
        <v>31</v>
      </c>
      <c r="N348" t="str">
        <f t="shared" si="16"/>
        <v>0</v>
      </c>
      <c r="O348">
        <v>31</v>
      </c>
      <c r="P348" t="s">
        <v>96</v>
      </c>
      <c r="Q348" t="s">
        <v>64</v>
      </c>
      <c r="R348" t="s">
        <v>79</v>
      </c>
      <c r="S348" t="s">
        <v>65</v>
      </c>
      <c r="T348" t="s">
        <v>66</v>
      </c>
      <c r="U348" t="s">
        <v>67</v>
      </c>
      <c r="V348" t="s">
        <v>67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68</v>
      </c>
      <c r="AD348" t="b">
        <v>0</v>
      </c>
      <c r="AE348" t="b">
        <v>0</v>
      </c>
      <c r="AF348" t="s">
        <v>69</v>
      </c>
      <c r="AG348" t="s">
        <v>60</v>
      </c>
      <c r="AH348" t="s">
        <v>60</v>
      </c>
      <c r="AI348" t="b">
        <v>1</v>
      </c>
      <c r="AJ348" t="s">
        <v>92</v>
      </c>
      <c r="AK348" t="s">
        <v>60</v>
      </c>
      <c r="AL348" t="s">
        <v>60</v>
      </c>
      <c r="AM348" t="s">
        <v>60</v>
      </c>
      <c r="AN348" t="s">
        <v>60</v>
      </c>
      <c r="AO348" t="s">
        <v>70</v>
      </c>
      <c r="AP348" t="b">
        <v>0</v>
      </c>
      <c r="AQ348" t="b">
        <v>0</v>
      </c>
      <c r="AR348" t="s">
        <v>71</v>
      </c>
      <c r="AS348" t="b">
        <v>0</v>
      </c>
      <c r="AT348" t="s">
        <v>60</v>
      </c>
      <c r="AU348" t="s">
        <v>60</v>
      </c>
      <c r="AX348" t="s">
        <v>60</v>
      </c>
      <c r="AY348" t="s">
        <v>60</v>
      </c>
      <c r="BA348" t="b">
        <v>0</v>
      </c>
      <c r="BB348" t="s">
        <v>60</v>
      </c>
      <c r="BD348" t="s">
        <v>60</v>
      </c>
    </row>
    <row r="349" spans="1:56" x14ac:dyDescent="0.25">
      <c r="A349" t="s">
        <v>247</v>
      </c>
      <c r="B349" t="s">
        <v>277</v>
      </c>
      <c r="C349">
        <v>1200315</v>
      </c>
      <c r="D349" t="s">
        <v>58</v>
      </c>
      <c r="E349" t="s">
        <v>58</v>
      </c>
      <c r="F349" t="s">
        <v>278</v>
      </c>
      <c r="G349" t="s">
        <v>475</v>
      </c>
      <c r="H349" t="str">
        <f>"01203"</f>
        <v>01203</v>
      </c>
      <c r="I349" t="s">
        <v>60</v>
      </c>
      <c r="J349" t="s">
        <v>279</v>
      </c>
      <c r="K349" t="s">
        <v>62</v>
      </c>
      <c r="L349">
        <v>25</v>
      </c>
      <c r="N349" t="str">
        <f t="shared" si="16"/>
        <v>0</v>
      </c>
      <c r="O349">
        <v>25</v>
      </c>
      <c r="P349" t="s">
        <v>96</v>
      </c>
      <c r="Q349" t="s">
        <v>79</v>
      </c>
      <c r="R349" t="s">
        <v>79</v>
      </c>
      <c r="S349" t="s">
        <v>65</v>
      </c>
      <c r="T349" t="s">
        <v>66</v>
      </c>
      <c r="U349" t="s">
        <v>67</v>
      </c>
      <c r="V349" t="s">
        <v>67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68</v>
      </c>
      <c r="AD349" t="b">
        <v>0</v>
      </c>
      <c r="AE349" t="b">
        <v>0</v>
      </c>
      <c r="AF349" t="s">
        <v>69</v>
      </c>
      <c r="AG349" t="s">
        <v>60</v>
      </c>
      <c r="AH349" t="s">
        <v>60</v>
      </c>
      <c r="AI349" t="b">
        <v>1</v>
      </c>
      <c r="AJ349" t="s">
        <v>60</v>
      </c>
      <c r="AK349" t="s">
        <v>60</v>
      </c>
      <c r="AL349" t="s">
        <v>60</v>
      </c>
      <c r="AM349" t="s">
        <v>60</v>
      </c>
      <c r="AN349" t="s">
        <v>60</v>
      </c>
      <c r="AO349" t="s">
        <v>70</v>
      </c>
      <c r="AP349" t="b">
        <v>0</v>
      </c>
      <c r="AQ349" t="b">
        <v>0</v>
      </c>
      <c r="AR349" t="s">
        <v>71</v>
      </c>
      <c r="AS349" t="b">
        <v>0</v>
      </c>
      <c r="AT349" t="s">
        <v>60</v>
      </c>
      <c r="AU349" t="s">
        <v>60</v>
      </c>
      <c r="AX349" t="s">
        <v>60</v>
      </c>
      <c r="AY349" t="s">
        <v>60</v>
      </c>
      <c r="BA349" t="b">
        <v>0</v>
      </c>
      <c r="BB349" t="s">
        <v>60</v>
      </c>
      <c r="BD349" t="s">
        <v>60</v>
      </c>
    </row>
    <row r="350" spans="1:56" x14ac:dyDescent="0.25">
      <c r="A350" t="s">
        <v>287</v>
      </c>
      <c r="B350" t="s">
        <v>293</v>
      </c>
      <c r="C350">
        <v>1505500</v>
      </c>
      <c r="D350" t="s">
        <v>105</v>
      </c>
      <c r="E350" t="s">
        <v>105</v>
      </c>
      <c r="F350" t="s">
        <v>294</v>
      </c>
      <c r="G350" t="s">
        <v>453</v>
      </c>
      <c r="H350" t="str">
        <f>"01804"</f>
        <v>01804</v>
      </c>
      <c r="I350" t="s">
        <v>60</v>
      </c>
      <c r="J350" t="s">
        <v>290</v>
      </c>
      <c r="K350" t="s">
        <v>62</v>
      </c>
      <c r="L350">
        <v>25</v>
      </c>
      <c r="N350" t="str">
        <f t="shared" si="16"/>
        <v>0</v>
      </c>
      <c r="O350">
        <v>25</v>
      </c>
      <c r="P350" t="s">
        <v>63</v>
      </c>
      <c r="Q350" t="s">
        <v>79</v>
      </c>
      <c r="R350" t="s">
        <v>79</v>
      </c>
      <c r="S350" t="s">
        <v>65</v>
      </c>
      <c r="T350" t="s">
        <v>66</v>
      </c>
      <c r="U350" t="s">
        <v>67</v>
      </c>
      <c r="V350" t="s">
        <v>67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68</v>
      </c>
      <c r="AD350" t="b">
        <v>0</v>
      </c>
      <c r="AE350" t="b">
        <v>0</v>
      </c>
      <c r="AF350" t="s">
        <v>69</v>
      </c>
      <c r="AG350" t="s">
        <v>60</v>
      </c>
      <c r="AH350" t="s">
        <v>60</v>
      </c>
      <c r="AI350" t="b">
        <v>1</v>
      </c>
      <c r="AJ350" t="s">
        <v>60</v>
      </c>
      <c r="AK350" t="s">
        <v>60</v>
      </c>
      <c r="AL350" t="s">
        <v>60</v>
      </c>
      <c r="AM350" t="s">
        <v>60</v>
      </c>
      <c r="AN350" t="s">
        <v>60</v>
      </c>
      <c r="AO350" t="s">
        <v>117</v>
      </c>
      <c r="AP350" t="b">
        <v>0</v>
      </c>
      <c r="AQ350" t="b">
        <v>0</v>
      </c>
      <c r="AR350" t="s">
        <v>71</v>
      </c>
      <c r="AS350" t="b">
        <v>0</v>
      </c>
      <c r="AT350" t="s">
        <v>60</v>
      </c>
      <c r="AU350" t="s">
        <v>60</v>
      </c>
      <c r="AX350" t="s">
        <v>60</v>
      </c>
      <c r="AY350" t="s">
        <v>60</v>
      </c>
      <c r="BA350" t="b">
        <v>0</v>
      </c>
      <c r="BB350" t="s">
        <v>60</v>
      </c>
      <c r="BD350" t="s">
        <v>60</v>
      </c>
    </row>
    <row r="351" spans="1:56" x14ac:dyDescent="0.25">
      <c r="A351" t="s">
        <v>287</v>
      </c>
      <c r="B351" t="s">
        <v>476</v>
      </c>
      <c r="C351">
        <v>1501360</v>
      </c>
      <c r="D351" t="s">
        <v>58</v>
      </c>
      <c r="E351" t="s">
        <v>58</v>
      </c>
      <c r="F351" t="s">
        <v>292</v>
      </c>
      <c r="G351" t="s">
        <v>477</v>
      </c>
      <c r="H351" t="str">
        <f>"01804"</f>
        <v>01804</v>
      </c>
      <c r="I351" t="s">
        <v>60</v>
      </c>
      <c r="J351" t="s">
        <v>290</v>
      </c>
      <c r="K351" t="s">
        <v>62</v>
      </c>
      <c r="L351">
        <v>12</v>
      </c>
      <c r="N351" t="str">
        <f t="shared" si="16"/>
        <v>0</v>
      </c>
      <c r="O351">
        <v>12</v>
      </c>
      <c r="P351" t="s">
        <v>78</v>
      </c>
      <c r="Q351" t="s">
        <v>79</v>
      </c>
      <c r="R351" t="s">
        <v>79</v>
      </c>
      <c r="S351" t="s">
        <v>65</v>
      </c>
      <c r="T351" t="s">
        <v>66</v>
      </c>
      <c r="U351" t="s">
        <v>67</v>
      </c>
      <c r="V351" t="s">
        <v>67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68</v>
      </c>
      <c r="AD351" t="b">
        <v>0</v>
      </c>
      <c r="AE351" t="b">
        <v>0</v>
      </c>
      <c r="AF351" t="s">
        <v>69</v>
      </c>
      <c r="AG351" t="s">
        <v>60</v>
      </c>
      <c r="AH351" t="s">
        <v>60</v>
      </c>
      <c r="AI351" t="b">
        <v>1</v>
      </c>
      <c r="AJ351" t="s">
        <v>60</v>
      </c>
      <c r="AK351" t="s">
        <v>60</v>
      </c>
      <c r="AL351" t="s">
        <v>60</v>
      </c>
      <c r="AM351" t="s">
        <v>60</v>
      </c>
      <c r="AN351" t="s">
        <v>60</v>
      </c>
      <c r="AO351" t="s">
        <v>117</v>
      </c>
      <c r="AP351" t="b">
        <v>0</v>
      </c>
      <c r="AQ351" t="b">
        <v>0</v>
      </c>
      <c r="AR351" t="s">
        <v>71</v>
      </c>
      <c r="AS351" t="b">
        <v>0</v>
      </c>
      <c r="AT351" t="s">
        <v>60</v>
      </c>
      <c r="AU351" t="s">
        <v>60</v>
      </c>
      <c r="AX351" t="s">
        <v>60</v>
      </c>
      <c r="AY351" t="s">
        <v>60</v>
      </c>
      <c r="BA351" t="b">
        <v>0</v>
      </c>
      <c r="BB351" t="s">
        <v>60</v>
      </c>
      <c r="BD351" t="s">
        <v>60</v>
      </c>
    </row>
    <row r="352" spans="1:56" x14ac:dyDescent="0.25">
      <c r="A352" t="s">
        <v>287</v>
      </c>
      <c r="B352" t="s">
        <v>293</v>
      </c>
      <c r="C352">
        <v>1505500</v>
      </c>
      <c r="D352" t="s">
        <v>73</v>
      </c>
      <c r="E352" t="s">
        <v>73</v>
      </c>
      <c r="F352" t="s">
        <v>294</v>
      </c>
      <c r="G352" t="s">
        <v>465</v>
      </c>
      <c r="H352" t="str">
        <f>"01804"</f>
        <v>01804</v>
      </c>
      <c r="I352" t="s">
        <v>60</v>
      </c>
      <c r="J352" t="s">
        <v>290</v>
      </c>
      <c r="K352" t="s">
        <v>62</v>
      </c>
      <c r="L352">
        <v>25</v>
      </c>
      <c r="N352" t="str">
        <f t="shared" si="16"/>
        <v>0</v>
      </c>
      <c r="O352">
        <v>25</v>
      </c>
      <c r="P352" t="s">
        <v>63</v>
      </c>
      <c r="Q352" t="s">
        <v>79</v>
      </c>
      <c r="R352" t="s">
        <v>79</v>
      </c>
      <c r="S352" t="s">
        <v>65</v>
      </c>
      <c r="T352" t="s">
        <v>66</v>
      </c>
      <c r="U352" t="s">
        <v>67</v>
      </c>
      <c r="V352" t="s">
        <v>67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68</v>
      </c>
      <c r="AD352" t="b">
        <v>0</v>
      </c>
      <c r="AE352" t="b">
        <v>0</v>
      </c>
      <c r="AF352" t="s">
        <v>69</v>
      </c>
      <c r="AG352" t="s">
        <v>60</v>
      </c>
      <c r="AH352" t="s">
        <v>60</v>
      </c>
      <c r="AI352" t="b">
        <v>1</v>
      </c>
      <c r="AJ352" t="s">
        <v>60</v>
      </c>
      <c r="AK352" t="s">
        <v>60</v>
      </c>
      <c r="AL352" t="s">
        <v>60</v>
      </c>
      <c r="AM352" t="s">
        <v>60</v>
      </c>
      <c r="AN352" t="s">
        <v>60</v>
      </c>
      <c r="AO352" t="s">
        <v>117</v>
      </c>
      <c r="AP352" t="b">
        <v>0</v>
      </c>
      <c r="AQ352" t="b">
        <v>0</v>
      </c>
      <c r="AR352" t="s">
        <v>71</v>
      </c>
      <c r="AS352" t="b">
        <v>0</v>
      </c>
      <c r="AT352" t="s">
        <v>60</v>
      </c>
      <c r="AU352" t="s">
        <v>60</v>
      </c>
      <c r="AX352" t="s">
        <v>60</v>
      </c>
      <c r="AY352" t="s">
        <v>60</v>
      </c>
      <c r="BA352" t="b">
        <v>0</v>
      </c>
      <c r="BB352" t="s">
        <v>60</v>
      </c>
      <c r="BD352" t="s">
        <v>60</v>
      </c>
    </row>
    <row r="353" spans="1:56" x14ac:dyDescent="0.25">
      <c r="A353" t="s">
        <v>360</v>
      </c>
      <c r="B353" t="s">
        <v>478</v>
      </c>
      <c r="C353">
        <v>8601900</v>
      </c>
      <c r="D353" t="s">
        <v>81</v>
      </c>
      <c r="E353" t="s">
        <v>81</v>
      </c>
      <c r="G353" t="s">
        <v>479</v>
      </c>
      <c r="H353" t="str">
        <f>"01601"</f>
        <v>01601</v>
      </c>
      <c r="I353" t="s">
        <v>60</v>
      </c>
      <c r="J353" t="s">
        <v>362</v>
      </c>
      <c r="K353" t="s">
        <v>62</v>
      </c>
      <c r="L353">
        <v>5</v>
      </c>
      <c r="N353" t="str">
        <f t="shared" si="16"/>
        <v>0</v>
      </c>
      <c r="O353">
        <v>5</v>
      </c>
      <c r="P353" t="s">
        <v>96</v>
      </c>
      <c r="Q353" t="s">
        <v>64</v>
      </c>
      <c r="R353" t="s">
        <v>79</v>
      </c>
      <c r="S353" t="s">
        <v>65</v>
      </c>
      <c r="T353" t="s">
        <v>66</v>
      </c>
      <c r="U353" t="s">
        <v>67</v>
      </c>
      <c r="V353" t="s">
        <v>67</v>
      </c>
      <c r="X353" t="b">
        <v>1</v>
      </c>
      <c r="Y353" t="b">
        <v>1</v>
      </c>
      <c r="Z353" t="b">
        <v>1</v>
      </c>
      <c r="AA353">
        <v>300</v>
      </c>
      <c r="AB353">
        <v>230</v>
      </c>
      <c r="AC353" t="s">
        <v>68</v>
      </c>
      <c r="AD353" t="b">
        <v>0</v>
      </c>
      <c r="AE353" t="b">
        <v>0</v>
      </c>
      <c r="AF353" t="s">
        <v>69</v>
      </c>
      <c r="AG353" t="s">
        <v>60</v>
      </c>
      <c r="AH353" t="s">
        <v>60</v>
      </c>
      <c r="AI353" t="b">
        <v>1</v>
      </c>
      <c r="AJ353" t="s">
        <v>60</v>
      </c>
      <c r="AK353" t="s">
        <v>60</v>
      </c>
      <c r="AL353" t="s">
        <v>60</v>
      </c>
      <c r="AM353" t="s">
        <v>60</v>
      </c>
      <c r="AN353" t="s">
        <v>60</v>
      </c>
      <c r="AO353" t="s">
        <v>117</v>
      </c>
      <c r="AP353" t="b">
        <v>0</v>
      </c>
      <c r="AQ353" t="b">
        <v>0</v>
      </c>
      <c r="AR353" t="s">
        <v>71</v>
      </c>
      <c r="AS353" t="b">
        <v>0</v>
      </c>
      <c r="AT353" t="s">
        <v>60</v>
      </c>
      <c r="AU353" t="s">
        <v>60</v>
      </c>
      <c r="AX353" t="s">
        <v>60</v>
      </c>
      <c r="AY353" t="s">
        <v>60</v>
      </c>
      <c r="BA353" t="b">
        <v>0</v>
      </c>
      <c r="BB353" t="s">
        <v>60</v>
      </c>
      <c r="BC353">
        <v>8601900</v>
      </c>
      <c r="BD353" t="s">
        <v>60</v>
      </c>
    </row>
    <row r="354" spans="1:56" x14ac:dyDescent="0.25">
      <c r="A354" t="s">
        <v>188</v>
      </c>
      <c r="B354" t="s">
        <v>480</v>
      </c>
      <c r="C354">
        <v>1302350</v>
      </c>
      <c r="D354" t="s">
        <v>73</v>
      </c>
      <c r="E354" t="s">
        <v>73</v>
      </c>
      <c r="F354" t="s">
        <v>190</v>
      </c>
      <c r="G354" t="s">
        <v>439</v>
      </c>
      <c r="H354" t="str">
        <f>"01901"</f>
        <v>01901</v>
      </c>
      <c r="I354" t="s">
        <v>60</v>
      </c>
      <c r="J354" t="s">
        <v>191</v>
      </c>
      <c r="K354" t="s">
        <v>62</v>
      </c>
      <c r="L354">
        <v>30</v>
      </c>
      <c r="N354" t="str">
        <f t="shared" si="16"/>
        <v>0</v>
      </c>
      <c r="O354">
        <v>30</v>
      </c>
      <c r="P354" t="s">
        <v>96</v>
      </c>
      <c r="Q354" t="s">
        <v>64</v>
      </c>
      <c r="R354" t="s">
        <v>79</v>
      </c>
      <c r="S354" t="s">
        <v>65</v>
      </c>
      <c r="T354" t="s">
        <v>66</v>
      </c>
      <c r="U354" t="s">
        <v>67</v>
      </c>
      <c r="V354" t="s">
        <v>67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68</v>
      </c>
      <c r="AD354" t="b">
        <v>0</v>
      </c>
      <c r="AE354" t="b">
        <v>0</v>
      </c>
      <c r="AF354" t="s">
        <v>69</v>
      </c>
      <c r="AG354" t="s">
        <v>60</v>
      </c>
      <c r="AH354" t="s">
        <v>60</v>
      </c>
      <c r="AI354" t="b">
        <v>1</v>
      </c>
      <c r="AJ354" t="s">
        <v>92</v>
      </c>
      <c r="AK354" t="s">
        <v>60</v>
      </c>
      <c r="AL354" t="s">
        <v>60</v>
      </c>
      <c r="AM354" t="s">
        <v>60</v>
      </c>
      <c r="AN354" t="s">
        <v>60</v>
      </c>
      <c r="AO354" t="s">
        <v>70</v>
      </c>
      <c r="AP354" t="b">
        <v>0</v>
      </c>
      <c r="AQ354" t="b">
        <v>0</v>
      </c>
      <c r="AR354" t="s">
        <v>71</v>
      </c>
      <c r="AS354" t="b">
        <v>0</v>
      </c>
      <c r="AT354" t="s">
        <v>60</v>
      </c>
      <c r="AU354" t="s">
        <v>60</v>
      </c>
      <c r="AX354" t="s">
        <v>60</v>
      </c>
      <c r="AY354" t="s">
        <v>60</v>
      </c>
      <c r="BA354" t="b">
        <v>0</v>
      </c>
      <c r="BB354" t="s">
        <v>60</v>
      </c>
      <c r="BD354" t="s">
        <v>60</v>
      </c>
    </row>
    <row r="355" spans="1:56" x14ac:dyDescent="0.25">
      <c r="A355" t="s">
        <v>287</v>
      </c>
      <c r="B355" t="s">
        <v>454</v>
      </c>
      <c r="C355">
        <v>1505520</v>
      </c>
      <c r="D355" t="s">
        <v>73</v>
      </c>
      <c r="E355" t="s">
        <v>73</v>
      </c>
      <c r="F355" t="s">
        <v>294</v>
      </c>
      <c r="G355" t="s">
        <v>439</v>
      </c>
      <c r="H355" t="str">
        <f>"01804"</f>
        <v>01804</v>
      </c>
      <c r="I355" t="s">
        <v>60</v>
      </c>
      <c r="J355" t="s">
        <v>290</v>
      </c>
      <c r="K355" t="s">
        <v>62</v>
      </c>
      <c r="L355">
        <v>7</v>
      </c>
      <c r="N355" t="str">
        <f t="shared" si="16"/>
        <v>0</v>
      </c>
      <c r="O355">
        <v>7</v>
      </c>
      <c r="P355" t="s">
        <v>63</v>
      </c>
      <c r="Q355" t="s">
        <v>79</v>
      </c>
      <c r="R355" t="s">
        <v>79</v>
      </c>
      <c r="S355" t="s">
        <v>65</v>
      </c>
      <c r="T355" t="s">
        <v>66</v>
      </c>
      <c r="U355" t="s">
        <v>67</v>
      </c>
      <c r="V355" t="s">
        <v>67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68</v>
      </c>
      <c r="AD355" t="b">
        <v>0</v>
      </c>
      <c r="AE355" t="b">
        <v>0</v>
      </c>
      <c r="AF355" t="s">
        <v>69</v>
      </c>
      <c r="AG355" t="s">
        <v>60</v>
      </c>
      <c r="AH355" t="s">
        <v>60</v>
      </c>
      <c r="AI355" t="b">
        <v>1</v>
      </c>
      <c r="AJ355" t="s">
        <v>60</v>
      </c>
      <c r="AK355" t="s">
        <v>60</v>
      </c>
      <c r="AL355" t="s">
        <v>60</v>
      </c>
      <c r="AM355" t="s">
        <v>60</v>
      </c>
      <c r="AN355" t="s">
        <v>60</v>
      </c>
      <c r="AO355" t="s">
        <v>117</v>
      </c>
      <c r="AP355" t="b">
        <v>0</v>
      </c>
      <c r="AQ355" t="b">
        <v>0</v>
      </c>
      <c r="AR355" t="s">
        <v>71</v>
      </c>
      <c r="AS355" t="b">
        <v>0</v>
      </c>
      <c r="AT355" t="s">
        <v>60</v>
      </c>
      <c r="AU355" t="s">
        <v>60</v>
      </c>
      <c r="AX355" t="s">
        <v>60</v>
      </c>
      <c r="AY355" t="s">
        <v>60</v>
      </c>
      <c r="BA355" t="b">
        <v>0</v>
      </c>
      <c r="BB355" t="s">
        <v>60</v>
      </c>
      <c r="BD355" t="s">
        <v>60</v>
      </c>
    </row>
    <row r="356" spans="1:56" x14ac:dyDescent="0.25">
      <c r="A356" t="s">
        <v>287</v>
      </c>
      <c r="B356" t="s">
        <v>454</v>
      </c>
      <c r="C356">
        <v>1505520</v>
      </c>
      <c r="D356" t="s">
        <v>73</v>
      </c>
      <c r="E356" t="s">
        <v>73</v>
      </c>
      <c r="F356" t="s">
        <v>294</v>
      </c>
      <c r="G356" t="s">
        <v>443</v>
      </c>
      <c r="H356" t="str">
        <f>"01804"</f>
        <v>01804</v>
      </c>
      <c r="I356" t="s">
        <v>60</v>
      </c>
      <c r="J356" t="s">
        <v>290</v>
      </c>
      <c r="K356" t="s">
        <v>62</v>
      </c>
      <c r="L356">
        <v>7</v>
      </c>
      <c r="N356" t="str">
        <f t="shared" si="16"/>
        <v>0</v>
      </c>
      <c r="O356">
        <v>7</v>
      </c>
      <c r="P356" t="s">
        <v>78</v>
      </c>
      <c r="Q356" t="s">
        <v>79</v>
      </c>
      <c r="R356" t="s">
        <v>79</v>
      </c>
      <c r="S356" t="s">
        <v>65</v>
      </c>
      <c r="T356" t="s">
        <v>66</v>
      </c>
      <c r="U356" t="s">
        <v>67</v>
      </c>
      <c r="V356" t="s">
        <v>67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68</v>
      </c>
      <c r="AD356" t="b">
        <v>0</v>
      </c>
      <c r="AE356" t="b">
        <v>0</v>
      </c>
      <c r="AF356" t="s">
        <v>69</v>
      </c>
      <c r="AG356" t="s">
        <v>60</v>
      </c>
      <c r="AH356" t="s">
        <v>60</v>
      </c>
      <c r="AI356" t="b">
        <v>1</v>
      </c>
      <c r="AJ356" t="s">
        <v>60</v>
      </c>
      <c r="AK356" t="s">
        <v>60</v>
      </c>
      <c r="AL356" t="s">
        <v>60</v>
      </c>
      <c r="AM356" t="s">
        <v>60</v>
      </c>
      <c r="AN356" t="s">
        <v>60</v>
      </c>
      <c r="AO356" t="s">
        <v>117</v>
      </c>
      <c r="AP356" t="b">
        <v>0</v>
      </c>
      <c r="AQ356" t="b">
        <v>0</v>
      </c>
      <c r="AR356" t="s">
        <v>71</v>
      </c>
      <c r="AS356" t="b">
        <v>0</v>
      </c>
      <c r="AT356" t="s">
        <v>60</v>
      </c>
      <c r="AU356" t="s">
        <v>60</v>
      </c>
      <c r="AX356" t="s">
        <v>60</v>
      </c>
      <c r="AY356" t="s">
        <v>60</v>
      </c>
      <c r="BA356" t="b">
        <v>0</v>
      </c>
      <c r="BB356" t="s">
        <v>60</v>
      </c>
      <c r="BD356" t="s">
        <v>60</v>
      </c>
    </row>
    <row r="357" spans="1:56" x14ac:dyDescent="0.25">
      <c r="A357" t="s">
        <v>228</v>
      </c>
      <c r="B357" t="s">
        <v>481</v>
      </c>
      <c r="C357">
        <v>1009330</v>
      </c>
      <c r="D357" t="s">
        <v>98</v>
      </c>
      <c r="E357" t="s">
        <v>98</v>
      </c>
      <c r="G357" t="s">
        <v>439</v>
      </c>
      <c r="H357" t="str">
        <f>"01267"</f>
        <v>01267</v>
      </c>
      <c r="I357" t="s">
        <v>60</v>
      </c>
      <c r="J357" t="s">
        <v>230</v>
      </c>
      <c r="K357" t="s">
        <v>62</v>
      </c>
      <c r="L357">
        <v>30</v>
      </c>
      <c r="N357" t="str">
        <f t="shared" si="16"/>
        <v>0</v>
      </c>
      <c r="O357">
        <v>30</v>
      </c>
      <c r="P357" t="s">
        <v>63</v>
      </c>
      <c r="Q357" t="s">
        <v>79</v>
      </c>
      <c r="R357" t="s">
        <v>79</v>
      </c>
      <c r="S357" t="s">
        <v>65</v>
      </c>
      <c r="T357" t="s">
        <v>66</v>
      </c>
      <c r="U357" t="s">
        <v>67</v>
      </c>
      <c r="V357" t="s">
        <v>67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68</v>
      </c>
      <c r="AD357" t="b">
        <v>0</v>
      </c>
      <c r="AE357" t="b">
        <v>0</v>
      </c>
      <c r="AF357" t="s">
        <v>69</v>
      </c>
      <c r="AG357" t="s">
        <v>60</v>
      </c>
      <c r="AH357" t="s">
        <v>60</v>
      </c>
      <c r="AI357" t="b">
        <v>1</v>
      </c>
      <c r="AJ357" t="s">
        <v>60</v>
      </c>
      <c r="AK357" t="s">
        <v>60</v>
      </c>
      <c r="AL357" t="s">
        <v>60</v>
      </c>
      <c r="AM357" t="s">
        <v>60</v>
      </c>
      <c r="AN357" t="s">
        <v>60</v>
      </c>
      <c r="AO357" t="s">
        <v>70</v>
      </c>
      <c r="AP357" t="b">
        <v>0</v>
      </c>
      <c r="AQ357" t="b">
        <v>0</v>
      </c>
      <c r="AR357" t="s">
        <v>71</v>
      </c>
      <c r="AS357" t="b">
        <v>0</v>
      </c>
      <c r="AT357" t="s">
        <v>72</v>
      </c>
      <c r="AU357" t="s">
        <v>60</v>
      </c>
      <c r="AX357" t="s">
        <v>60</v>
      </c>
      <c r="AY357" t="s">
        <v>60</v>
      </c>
      <c r="BA357" t="b">
        <v>0</v>
      </c>
      <c r="BB357" t="s">
        <v>60</v>
      </c>
      <c r="BD357" t="s">
        <v>60</v>
      </c>
    </row>
    <row r="358" spans="1:56" x14ac:dyDescent="0.25">
      <c r="A358" t="s">
        <v>111</v>
      </c>
      <c r="B358" t="s">
        <v>482</v>
      </c>
      <c r="C358">
        <v>9001120</v>
      </c>
      <c r="D358" t="s">
        <v>73</v>
      </c>
      <c r="E358" t="s">
        <v>73</v>
      </c>
      <c r="F358" t="s">
        <v>396</v>
      </c>
      <c r="G358" t="s">
        <v>479</v>
      </c>
      <c r="H358" t="str">
        <f>"01107"</f>
        <v>01107</v>
      </c>
      <c r="I358" t="s">
        <v>60</v>
      </c>
      <c r="J358" t="s">
        <v>397</v>
      </c>
      <c r="K358" t="s">
        <v>62</v>
      </c>
      <c r="L358">
        <v>30</v>
      </c>
      <c r="N358" t="str">
        <f t="shared" si="16"/>
        <v>0</v>
      </c>
      <c r="O358">
        <v>30</v>
      </c>
      <c r="P358" t="s">
        <v>96</v>
      </c>
      <c r="Q358" t="s">
        <v>79</v>
      </c>
      <c r="R358" t="s">
        <v>79</v>
      </c>
      <c r="S358" t="s">
        <v>65</v>
      </c>
      <c r="T358" t="s">
        <v>66</v>
      </c>
      <c r="U358" t="s">
        <v>67</v>
      </c>
      <c r="V358" t="s">
        <v>67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68</v>
      </c>
      <c r="AD358" t="b">
        <v>0</v>
      </c>
      <c r="AE358" t="b">
        <v>0</v>
      </c>
      <c r="AF358" t="s">
        <v>69</v>
      </c>
      <c r="AG358" t="s">
        <v>60</v>
      </c>
      <c r="AH358" t="s">
        <v>60</v>
      </c>
      <c r="AI358" t="b">
        <v>1</v>
      </c>
      <c r="AJ358" t="s">
        <v>60</v>
      </c>
      <c r="AK358" t="s">
        <v>60</v>
      </c>
      <c r="AL358" t="s">
        <v>60</v>
      </c>
      <c r="AM358" t="s">
        <v>60</v>
      </c>
      <c r="AN358" t="s">
        <v>60</v>
      </c>
      <c r="AO358" t="s">
        <v>117</v>
      </c>
      <c r="AP358" t="b">
        <v>0</v>
      </c>
      <c r="AQ358" t="b">
        <v>0</v>
      </c>
      <c r="AR358" t="s">
        <v>71</v>
      </c>
      <c r="AS358" t="b">
        <v>0</v>
      </c>
      <c r="AT358" t="s">
        <v>60</v>
      </c>
      <c r="AU358" t="s">
        <v>60</v>
      </c>
      <c r="AX358" t="s">
        <v>60</v>
      </c>
      <c r="AY358" t="s">
        <v>60</v>
      </c>
      <c r="BA358" t="b">
        <v>0</v>
      </c>
      <c r="BB358" t="s">
        <v>60</v>
      </c>
      <c r="BC358">
        <v>9001100</v>
      </c>
      <c r="BD358" t="s">
        <v>60</v>
      </c>
    </row>
    <row r="359" spans="1:56" x14ac:dyDescent="0.25">
      <c r="A359" t="s">
        <v>179</v>
      </c>
      <c r="B359" t="s">
        <v>483</v>
      </c>
      <c r="C359">
        <v>8506540</v>
      </c>
      <c r="D359" t="s">
        <v>98</v>
      </c>
      <c r="E359" t="s">
        <v>98</v>
      </c>
      <c r="F359" t="s">
        <v>401</v>
      </c>
      <c r="G359" t="s">
        <v>439</v>
      </c>
      <c r="H359" t="str">
        <f>"06004"</f>
        <v>06004</v>
      </c>
      <c r="I359" t="s">
        <v>60</v>
      </c>
      <c r="J359" t="s">
        <v>402</v>
      </c>
      <c r="K359" t="s">
        <v>62</v>
      </c>
      <c r="L359">
        <v>30</v>
      </c>
      <c r="N359" t="str">
        <f t="shared" si="16"/>
        <v>0</v>
      </c>
      <c r="O359">
        <v>30</v>
      </c>
      <c r="P359" t="s">
        <v>96</v>
      </c>
      <c r="Q359" t="s">
        <v>79</v>
      </c>
      <c r="R359" t="s">
        <v>79</v>
      </c>
      <c r="S359" t="s">
        <v>65</v>
      </c>
      <c r="T359" t="s">
        <v>66</v>
      </c>
      <c r="U359" t="s">
        <v>67</v>
      </c>
      <c r="V359" t="s">
        <v>67</v>
      </c>
      <c r="X359" t="b">
        <v>1</v>
      </c>
      <c r="Y359" t="b">
        <v>1</v>
      </c>
      <c r="Z359" t="b">
        <v>1</v>
      </c>
      <c r="AA359">
        <v>300</v>
      </c>
      <c r="AB359">
        <v>230</v>
      </c>
      <c r="AC359" t="s">
        <v>68</v>
      </c>
      <c r="AD359" t="b">
        <v>0</v>
      </c>
      <c r="AE359" t="b">
        <v>0</v>
      </c>
      <c r="AF359" t="s">
        <v>69</v>
      </c>
      <c r="AG359" t="s">
        <v>60</v>
      </c>
      <c r="AH359" t="s">
        <v>60</v>
      </c>
      <c r="AI359" t="b">
        <v>1</v>
      </c>
      <c r="AJ359" t="s">
        <v>60</v>
      </c>
      <c r="AK359" t="s">
        <v>60</v>
      </c>
      <c r="AL359" t="s">
        <v>60</v>
      </c>
      <c r="AM359" t="s">
        <v>60</v>
      </c>
      <c r="AN359" t="s">
        <v>60</v>
      </c>
      <c r="AO359" t="s">
        <v>117</v>
      </c>
      <c r="AP359" t="b">
        <v>0</v>
      </c>
      <c r="AQ359" t="b">
        <v>0</v>
      </c>
      <c r="AR359" t="s">
        <v>71</v>
      </c>
      <c r="AS359" t="b">
        <v>0</v>
      </c>
      <c r="AT359" t="s">
        <v>60</v>
      </c>
      <c r="AU359" t="s">
        <v>60</v>
      </c>
      <c r="AX359" t="s">
        <v>60</v>
      </c>
      <c r="AY359" t="s">
        <v>60</v>
      </c>
      <c r="BA359" t="b">
        <v>0</v>
      </c>
      <c r="BB359" t="s">
        <v>60</v>
      </c>
      <c r="BC359">
        <v>8506500</v>
      </c>
      <c r="BD359" t="s">
        <v>60</v>
      </c>
    </row>
    <row r="360" spans="1:56" x14ac:dyDescent="0.25">
      <c r="A360" t="s">
        <v>287</v>
      </c>
      <c r="B360" t="s">
        <v>484</v>
      </c>
      <c r="C360">
        <v>1502490</v>
      </c>
      <c r="D360" t="s">
        <v>58</v>
      </c>
      <c r="E360" t="s">
        <v>58</v>
      </c>
      <c r="F360" t="s">
        <v>294</v>
      </c>
      <c r="G360" t="s">
        <v>439</v>
      </c>
      <c r="H360" t="str">
        <f>"01804"</f>
        <v>01804</v>
      </c>
      <c r="I360" t="s">
        <v>60</v>
      </c>
      <c r="J360" t="s">
        <v>299</v>
      </c>
      <c r="K360" t="s">
        <v>62</v>
      </c>
      <c r="L360">
        <v>37</v>
      </c>
      <c r="N360" t="str">
        <f t="shared" si="16"/>
        <v>0</v>
      </c>
      <c r="O360">
        <v>37</v>
      </c>
      <c r="P360" t="s">
        <v>78</v>
      </c>
      <c r="Q360" t="s">
        <v>79</v>
      </c>
      <c r="R360" t="s">
        <v>79</v>
      </c>
      <c r="S360" t="s">
        <v>65</v>
      </c>
      <c r="T360" t="s">
        <v>66</v>
      </c>
      <c r="U360" t="s">
        <v>67</v>
      </c>
      <c r="V360" t="s">
        <v>67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68</v>
      </c>
      <c r="AD360" t="b">
        <v>0</v>
      </c>
      <c r="AE360" t="b">
        <v>0</v>
      </c>
      <c r="AF360" t="s">
        <v>69</v>
      </c>
      <c r="AG360" t="s">
        <v>60</v>
      </c>
      <c r="AH360" t="s">
        <v>60</v>
      </c>
      <c r="AI360" t="b">
        <v>1</v>
      </c>
      <c r="AJ360" t="s">
        <v>60</v>
      </c>
      <c r="AK360" t="s">
        <v>60</v>
      </c>
      <c r="AL360" t="s">
        <v>60</v>
      </c>
      <c r="AM360" t="s">
        <v>60</v>
      </c>
      <c r="AN360" t="s">
        <v>60</v>
      </c>
      <c r="AO360" t="s">
        <v>117</v>
      </c>
      <c r="AP360" t="b">
        <v>0</v>
      </c>
      <c r="AQ360" t="b">
        <v>0</v>
      </c>
      <c r="AR360" t="s">
        <v>71</v>
      </c>
      <c r="AS360" t="b">
        <v>0</v>
      </c>
      <c r="AT360" t="s">
        <v>60</v>
      </c>
      <c r="AU360" t="s">
        <v>60</v>
      </c>
      <c r="AX360" t="s">
        <v>60</v>
      </c>
      <c r="AY360" t="s">
        <v>60</v>
      </c>
      <c r="BA360" t="b">
        <v>0</v>
      </c>
      <c r="BB360" t="s">
        <v>60</v>
      </c>
      <c r="BD360" t="s">
        <v>60</v>
      </c>
    </row>
    <row r="361" spans="1:56" x14ac:dyDescent="0.25">
      <c r="A361" t="s">
        <v>111</v>
      </c>
      <c r="B361" t="s">
        <v>485</v>
      </c>
      <c r="C361">
        <v>9001110</v>
      </c>
      <c r="D361" t="s">
        <v>73</v>
      </c>
      <c r="E361" t="s">
        <v>73</v>
      </c>
      <c r="F361" t="s">
        <v>396</v>
      </c>
      <c r="G361" t="s">
        <v>479</v>
      </c>
      <c r="H361" t="str">
        <f>"01107"</f>
        <v>01107</v>
      </c>
      <c r="I361" t="s">
        <v>60</v>
      </c>
      <c r="J361" t="s">
        <v>397</v>
      </c>
      <c r="K361" t="s">
        <v>62</v>
      </c>
      <c r="L361">
        <v>30</v>
      </c>
      <c r="N361" t="str">
        <f t="shared" si="16"/>
        <v>0</v>
      </c>
      <c r="O361">
        <v>30</v>
      </c>
      <c r="P361" t="s">
        <v>96</v>
      </c>
      <c r="Q361" t="s">
        <v>64</v>
      </c>
      <c r="R361" t="s">
        <v>79</v>
      </c>
      <c r="S361" t="s">
        <v>65</v>
      </c>
      <c r="T361" t="s">
        <v>66</v>
      </c>
      <c r="U361" t="s">
        <v>67</v>
      </c>
      <c r="V361" t="s">
        <v>67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68</v>
      </c>
      <c r="AD361" t="b">
        <v>0</v>
      </c>
      <c r="AE361" t="b">
        <v>0</v>
      </c>
      <c r="AF361" t="s">
        <v>69</v>
      </c>
      <c r="AG361" t="s">
        <v>60</v>
      </c>
      <c r="AH361" t="s">
        <v>60</v>
      </c>
      <c r="AI361" t="b">
        <v>1</v>
      </c>
      <c r="AJ361" t="s">
        <v>60</v>
      </c>
      <c r="AK361" t="s">
        <v>60</v>
      </c>
      <c r="AL361" t="s">
        <v>60</v>
      </c>
      <c r="AM361" t="s">
        <v>60</v>
      </c>
      <c r="AN361" t="s">
        <v>60</v>
      </c>
      <c r="AO361" t="s">
        <v>117</v>
      </c>
      <c r="AP361" t="b">
        <v>0</v>
      </c>
      <c r="AQ361" t="b">
        <v>0</v>
      </c>
      <c r="AR361" t="s">
        <v>71</v>
      </c>
      <c r="AS361" t="b">
        <v>0</v>
      </c>
      <c r="AT361" t="s">
        <v>60</v>
      </c>
      <c r="AU361" t="s">
        <v>60</v>
      </c>
      <c r="AX361" t="s">
        <v>60</v>
      </c>
      <c r="AY361" t="s">
        <v>60</v>
      </c>
      <c r="BA361" t="b">
        <v>0</v>
      </c>
      <c r="BB361" t="s">
        <v>60</v>
      </c>
      <c r="BC361">
        <v>9001100</v>
      </c>
      <c r="BD361" t="s">
        <v>60</v>
      </c>
    </row>
    <row r="362" spans="1:56" x14ac:dyDescent="0.25">
      <c r="A362" t="s">
        <v>287</v>
      </c>
      <c r="B362" t="s">
        <v>454</v>
      </c>
      <c r="C362">
        <v>1505520</v>
      </c>
      <c r="D362" t="s">
        <v>105</v>
      </c>
      <c r="E362" t="s">
        <v>105</v>
      </c>
      <c r="F362" t="s">
        <v>294</v>
      </c>
      <c r="G362" t="s">
        <v>440</v>
      </c>
      <c r="H362" t="str">
        <f>"01804"</f>
        <v>01804</v>
      </c>
      <c r="I362" t="s">
        <v>60</v>
      </c>
      <c r="J362" t="s">
        <v>290</v>
      </c>
      <c r="K362" t="s">
        <v>62</v>
      </c>
      <c r="L362">
        <v>5</v>
      </c>
      <c r="N362" t="str">
        <f t="shared" si="16"/>
        <v>0</v>
      </c>
      <c r="O362">
        <v>5</v>
      </c>
      <c r="P362" t="s">
        <v>63</v>
      </c>
      <c r="Q362" t="s">
        <v>79</v>
      </c>
      <c r="S362" t="s">
        <v>65</v>
      </c>
      <c r="T362" t="s">
        <v>66</v>
      </c>
      <c r="U362" t="s">
        <v>67</v>
      </c>
      <c r="V362" t="s">
        <v>67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68</v>
      </c>
      <c r="AD362" t="b">
        <v>0</v>
      </c>
      <c r="AE362" t="b">
        <v>0</v>
      </c>
      <c r="AF362" t="s">
        <v>69</v>
      </c>
      <c r="AG362" t="s">
        <v>60</v>
      </c>
      <c r="AH362" t="s">
        <v>60</v>
      </c>
      <c r="AI362" t="b">
        <v>1</v>
      </c>
      <c r="AJ362" t="s">
        <v>60</v>
      </c>
      <c r="AK362" t="s">
        <v>60</v>
      </c>
      <c r="AL362" t="s">
        <v>60</v>
      </c>
      <c r="AM362" t="s">
        <v>60</v>
      </c>
      <c r="AN362" t="s">
        <v>60</v>
      </c>
      <c r="AO362" t="s">
        <v>117</v>
      </c>
      <c r="AP362" t="b">
        <v>0</v>
      </c>
      <c r="AQ362" t="b">
        <v>0</v>
      </c>
      <c r="AR362" t="s">
        <v>71</v>
      </c>
      <c r="AS362" t="b">
        <v>0</v>
      </c>
      <c r="AT362" t="s">
        <v>60</v>
      </c>
      <c r="AU362" t="s">
        <v>60</v>
      </c>
      <c r="AX362" t="s">
        <v>60</v>
      </c>
      <c r="AY362" t="s">
        <v>60</v>
      </c>
      <c r="BA362" t="b">
        <v>0</v>
      </c>
      <c r="BB362" t="s">
        <v>60</v>
      </c>
      <c r="BD362" t="s">
        <v>60</v>
      </c>
    </row>
    <row r="363" spans="1:56" x14ac:dyDescent="0.25">
      <c r="A363" t="s">
        <v>360</v>
      </c>
      <c r="B363" t="s">
        <v>486</v>
      </c>
      <c r="C363">
        <v>8601900</v>
      </c>
      <c r="D363" t="s">
        <v>102</v>
      </c>
      <c r="E363" t="s">
        <v>102</v>
      </c>
      <c r="G363" t="s">
        <v>487</v>
      </c>
      <c r="H363" t="str">
        <f>"01603"</f>
        <v>01603</v>
      </c>
      <c r="I363" t="s">
        <v>60</v>
      </c>
      <c r="J363" t="s">
        <v>369</v>
      </c>
      <c r="K363" t="s">
        <v>62</v>
      </c>
      <c r="L363">
        <v>10</v>
      </c>
      <c r="N363" t="str">
        <f t="shared" si="16"/>
        <v>0</v>
      </c>
      <c r="O363">
        <v>10</v>
      </c>
      <c r="P363" t="s">
        <v>96</v>
      </c>
      <c r="Q363" t="s">
        <v>64</v>
      </c>
      <c r="S363" t="s">
        <v>65</v>
      </c>
      <c r="T363" t="s">
        <v>66</v>
      </c>
      <c r="U363" t="s">
        <v>67</v>
      </c>
      <c r="V363" t="s">
        <v>67</v>
      </c>
      <c r="X363" t="b">
        <v>1</v>
      </c>
      <c r="Y363" t="b">
        <v>1</v>
      </c>
      <c r="Z363" t="b">
        <v>1</v>
      </c>
      <c r="AA363">
        <v>300</v>
      </c>
      <c r="AB363">
        <v>230</v>
      </c>
      <c r="AC363" t="s">
        <v>68</v>
      </c>
      <c r="AD363" t="b">
        <v>0</v>
      </c>
      <c r="AE363" t="b">
        <v>0</v>
      </c>
      <c r="AF363" t="s">
        <v>69</v>
      </c>
      <c r="AG363" t="s">
        <v>60</v>
      </c>
      <c r="AH363" t="s">
        <v>60</v>
      </c>
      <c r="AI363" t="b">
        <v>1</v>
      </c>
      <c r="AJ363" t="s">
        <v>60</v>
      </c>
      <c r="AK363" t="s">
        <v>60</v>
      </c>
      <c r="AL363" t="s">
        <v>60</v>
      </c>
      <c r="AM363" t="s">
        <v>60</v>
      </c>
      <c r="AN363" t="s">
        <v>60</v>
      </c>
      <c r="AO363" t="s">
        <v>117</v>
      </c>
      <c r="AP363" t="b">
        <v>0</v>
      </c>
      <c r="AQ363" t="b">
        <v>0</v>
      </c>
      <c r="AR363" t="s">
        <v>71</v>
      </c>
      <c r="AS363" t="b">
        <v>0</v>
      </c>
      <c r="AT363" t="s">
        <v>60</v>
      </c>
      <c r="AU363" t="s">
        <v>60</v>
      </c>
      <c r="AX363" t="s">
        <v>60</v>
      </c>
      <c r="AY363" t="s">
        <v>60</v>
      </c>
      <c r="BA363" t="b">
        <v>0</v>
      </c>
      <c r="BB363" t="s">
        <v>60</v>
      </c>
      <c r="BC363">
        <v>8601900</v>
      </c>
      <c r="BD363" t="s">
        <v>60</v>
      </c>
    </row>
    <row r="364" spans="1:56" x14ac:dyDescent="0.25">
      <c r="A364" t="s">
        <v>394</v>
      </c>
      <c r="B364" t="s">
        <v>488</v>
      </c>
      <c r="C364">
        <v>8215120</v>
      </c>
      <c r="D364" t="s">
        <v>98</v>
      </c>
      <c r="E364" t="s">
        <v>98</v>
      </c>
      <c r="F364" t="s">
        <v>396</v>
      </c>
      <c r="G364" t="s">
        <v>439</v>
      </c>
      <c r="H364" t="str">
        <f>"01107"</f>
        <v>01107</v>
      </c>
      <c r="I364" t="s">
        <v>60</v>
      </c>
      <c r="J364" t="s">
        <v>397</v>
      </c>
      <c r="K364" t="s">
        <v>62</v>
      </c>
      <c r="L364">
        <v>30</v>
      </c>
      <c r="N364" t="str">
        <f t="shared" si="16"/>
        <v>0</v>
      </c>
      <c r="O364">
        <v>30</v>
      </c>
      <c r="P364" t="s">
        <v>96</v>
      </c>
      <c r="Q364" t="s">
        <v>64</v>
      </c>
      <c r="R364" t="s">
        <v>79</v>
      </c>
      <c r="S364" t="s">
        <v>65</v>
      </c>
      <c r="T364" t="s">
        <v>66</v>
      </c>
      <c r="U364" t="s">
        <v>67</v>
      </c>
      <c r="V364" t="s">
        <v>67</v>
      </c>
      <c r="X364" t="b">
        <v>1</v>
      </c>
      <c r="Y364" t="b">
        <v>1</v>
      </c>
      <c r="Z364" t="b">
        <v>1</v>
      </c>
      <c r="AA364">
        <v>300</v>
      </c>
      <c r="AB364">
        <v>230</v>
      </c>
      <c r="AC364" t="s">
        <v>68</v>
      </c>
      <c r="AD364" t="b">
        <v>0</v>
      </c>
      <c r="AE364" t="b">
        <v>0</v>
      </c>
      <c r="AF364" t="s">
        <v>69</v>
      </c>
      <c r="AG364" t="s">
        <v>60</v>
      </c>
      <c r="AH364" t="s">
        <v>60</v>
      </c>
      <c r="AI364" t="b">
        <v>1</v>
      </c>
      <c r="AJ364" t="s">
        <v>60</v>
      </c>
      <c r="AK364" t="s">
        <v>60</v>
      </c>
      <c r="AL364" t="s">
        <v>60</v>
      </c>
      <c r="AM364" t="s">
        <v>60</v>
      </c>
      <c r="AN364" t="s">
        <v>60</v>
      </c>
      <c r="AO364" t="s">
        <v>117</v>
      </c>
      <c r="AP364" t="b">
        <v>0</v>
      </c>
      <c r="AQ364" t="b">
        <v>0</v>
      </c>
      <c r="AR364" t="s">
        <v>71</v>
      </c>
      <c r="AS364" t="b">
        <v>0</v>
      </c>
      <c r="AT364" t="s">
        <v>60</v>
      </c>
      <c r="AU364" t="s">
        <v>60</v>
      </c>
      <c r="AX364" t="s">
        <v>60</v>
      </c>
      <c r="AY364" t="s">
        <v>60</v>
      </c>
      <c r="BA364" t="b">
        <v>0</v>
      </c>
      <c r="BB364" t="s">
        <v>60</v>
      </c>
      <c r="BC364">
        <v>8215200</v>
      </c>
      <c r="BD364" t="s">
        <v>60</v>
      </c>
    </row>
    <row r="365" spans="1:56" x14ac:dyDescent="0.25">
      <c r="A365" t="s">
        <v>394</v>
      </c>
      <c r="B365" t="s">
        <v>489</v>
      </c>
      <c r="C365">
        <v>8215130</v>
      </c>
      <c r="D365" t="s">
        <v>98</v>
      </c>
      <c r="E365" t="s">
        <v>98</v>
      </c>
      <c r="F365" t="s">
        <v>396</v>
      </c>
      <c r="G365" t="s">
        <v>439</v>
      </c>
      <c r="H365" t="str">
        <f>"01107"</f>
        <v>01107</v>
      </c>
      <c r="I365" t="s">
        <v>60</v>
      </c>
      <c r="J365" t="s">
        <v>397</v>
      </c>
      <c r="K365" t="s">
        <v>62</v>
      </c>
      <c r="L365">
        <v>28</v>
      </c>
      <c r="N365" t="str">
        <f t="shared" si="16"/>
        <v>0</v>
      </c>
      <c r="O365">
        <v>28</v>
      </c>
      <c r="P365" t="s">
        <v>96</v>
      </c>
      <c r="Q365" t="s">
        <v>64</v>
      </c>
      <c r="R365" t="s">
        <v>79</v>
      </c>
      <c r="S365" t="s">
        <v>65</v>
      </c>
      <c r="T365" t="s">
        <v>66</v>
      </c>
      <c r="U365" t="s">
        <v>67</v>
      </c>
      <c r="V365" t="s">
        <v>67</v>
      </c>
      <c r="X365" t="b">
        <v>1</v>
      </c>
      <c r="Y365" t="b">
        <v>1</v>
      </c>
      <c r="Z365" t="b">
        <v>1</v>
      </c>
      <c r="AA365">
        <v>300</v>
      </c>
      <c r="AB365">
        <v>230</v>
      </c>
      <c r="AC365" t="s">
        <v>68</v>
      </c>
      <c r="AD365" t="b">
        <v>0</v>
      </c>
      <c r="AE365" t="b">
        <v>0</v>
      </c>
      <c r="AF365" t="s">
        <v>69</v>
      </c>
      <c r="AG365" t="s">
        <v>60</v>
      </c>
      <c r="AH365" t="s">
        <v>60</v>
      </c>
      <c r="AI365" t="b">
        <v>1</v>
      </c>
      <c r="AJ365" t="s">
        <v>60</v>
      </c>
      <c r="AK365" t="s">
        <v>60</v>
      </c>
      <c r="AL365" t="s">
        <v>60</v>
      </c>
      <c r="AM365" t="s">
        <v>60</v>
      </c>
      <c r="AN365" t="s">
        <v>60</v>
      </c>
      <c r="AO365" t="s">
        <v>117</v>
      </c>
      <c r="AP365" t="b">
        <v>0</v>
      </c>
      <c r="AQ365" t="b">
        <v>0</v>
      </c>
      <c r="AR365" t="s">
        <v>71</v>
      </c>
      <c r="AS365" t="b">
        <v>0</v>
      </c>
      <c r="AT365" t="s">
        <v>60</v>
      </c>
      <c r="AU365" t="s">
        <v>60</v>
      </c>
      <c r="AX365" t="s">
        <v>60</v>
      </c>
      <c r="AY365" t="s">
        <v>60</v>
      </c>
      <c r="BA365" t="b">
        <v>0</v>
      </c>
      <c r="BB365" t="s">
        <v>60</v>
      </c>
      <c r="BC365">
        <v>8212000</v>
      </c>
      <c r="BD365" t="s">
        <v>60</v>
      </c>
    </row>
    <row r="366" spans="1:56" x14ac:dyDescent="0.25">
      <c r="A366" t="s">
        <v>394</v>
      </c>
      <c r="B366" t="s">
        <v>490</v>
      </c>
      <c r="C366">
        <v>8200410</v>
      </c>
      <c r="D366" t="s">
        <v>105</v>
      </c>
      <c r="E366" t="s">
        <v>105</v>
      </c>
      <c r="F366" t="s">
        <v>396</v>
      </c>
      <c r="G366" t="s">
        <v>491</v>
      </c>
      <c r="H366" t="str">
        <f>"01107"</f>
        <v>01107</v>
      </c>
      <c r="I366" t="s">
        <v>60</v>
      </c>
      <c r="J366" t="s">
        <v>397</v>
      </c>
      <c r="K366" t="s">
        <v>62</v>
      </c>
      <c r="L366">
        <v>28</v>
      </c>
      <c r="N366" t="str">
        <f t="shared" si="16"/>
        <v>0</v>
      </c>
      <c r="O366">
        <v>28</v>
      </c>
      <c r="P366" t="s">
        <v>96</v>
      </c>
      <c r="Q366" t="s">
        <v>79</v>
      </c>
      <c r="R366" t="s">
        <v>79</v>
      </c>
      <c r="S366" t="s">
        <v>65</v>
      </c>
      <c r="T366" t="s">
        <v>66</v>
      </c>
      <c r="U366" t="s">
        <v>67</v>
      </c>
      <c r="V366" t="s">
        <v>67</v>
      </c>
      <c r="X366" t="b">
        <v>1</v>
      </c>
      <c r="Y366" t="b">
        <v>1</v>
      </c>
      <c r="Z366" t="b">
        <v>1</v>
      </c>
      <c r="AA366">
        <v>333</v>
      </c>
      <c r="AB366">
        <v>230</v>
      </c>
      <c r="AC366" t="s">
        <v>68</v>
      </c>
      <c r="AD366" t="b">
        <v>0</v>
      </c>
      <c r="AE366" t="b">
        <v>0</v>
      </c>
      <c r="AF366" t="s">
        <v>69</v>
      </c>
      <c r="AG366" t="s">
        <v>60</v>
      </c>
      <c r="AH366" t="s">
        <v>60</v>
      </c>
      <c r="AI366" t="b">
        <v>1</v>
      </c>
      <c r="AJ366" t="s">
        <v>60</v>
      </c>
      <c r="AK366" t="s">
        <v>60</v>
      </c>
      <c r="AL366" t="s">
        <v>60</v>
      </c>
      <c r="AM366" t="s">
        <v>60</v>
      </c>
      <c r="AN366" t="s">
        <v>60</v>
      </c>
      <c r="AO366" t="s">
        <v>117</v>
      </c>
      <c r="AP366" t="b">
        <v>0</v>
      </c>
      <c r="AQ366" t="b">
        <v>0</v>
      </c>
      <c r="AR366" t="s">
        <v>71</v>
      </c>
      <c r="AS366" t="b">
        <v>0</v>
      </c>
      <c r="AT366" t="s">
        <v>60</v>
      </c>
      <c r="AU366" t="s">
        <v>60</v>
      </c>
      <c r="AX366" t="s">
        <v>60</v>
      </c>
      <c r="AY366" t="s">
        <v>60</v>
      </c>
      <c r="BA366" t="b">
        <v>0</v>
      </c>
      <c r="BB366" t="s">
        <v>60</v>
      </c>
      <c r="BC366">
        <v>8200410</v>
      </c>
      <c r="BD366" t="s">
        <v>60</v>
      </c>
    </row>
    <row r="367" spans="1:56" x14ac:dyDescent="0.25">
      <c r="A367" t="s">
        <v>287</v>
      </c>
      <c r="B367" t="s">
        <v>454</v>
      </c>
      <c r="C367">
        <v>1505520</v>
      </c>
      <c r="D367" t="s">
        <v>102</v>
      </c>
      <c r="E367" t="s">
        <v>102</v>
      </c>
      <c r="F367" t="s">
        <v>294</v>
      </c>
      <c r="G367" t="s">
        <v>444</v>
      </c>
      <c r="H367" t="str">
        <f>"01804"</f>
        <v>01804</v>
      </c>
      <c r="I367" t="s">
        <v>60</v>
      </c>
      <c r="J367" t="s">
        <v>290</v>
      </c>
      <c r="K367" t="s">
        <v>62</v>
      </c>
      <c r="L367">
        <v>5</v>
      </c>
      <c r="N367" t="str">
        <f t="shared" ref="N367:N395" si="17">"0"</f>
        <v>0</v>
      </c>
      <c r="O367">
        <v>5</v>
      </c>
      <c r="P367" t="s">
        <v>78</v>
      </c>
      <c r="Q367" t="s">
        <v>79</v>
      </c>
      <c r="R367" t="s">
        <v>79</v>
      </c>
      <c r="S367" t="s">
        <v>65</v>
      </c>
      <c r="T367" t="s">
        <v>66</v>
      </c>
      <c r="U367" t="s">
        <v>67</v>
      </c>
      <c r="V367" t="s">
        <v>67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68</v>
      </c>
      <c r="AD367" t="b">
        <v>0</v>
      </c>
      <c r="AE367" t="b">
        <v>0</v>
      </c>
      <c r="AF367" t="s">
        <v>69</v>
      </c>
      <c r="AG367" t="s">
        <v>60</v>
      </c>
      <c r="AH367" t="s">
        <v>60</v>
      </c>
      <c r="AI367" t="b">
        <v>1</v>
      </c>
      <c r="AJ367" t="s">
        <v>60</v>
      </c>
      <c r="AK367" t="s">
        <v>60</v>
      </c>
      <c r="AL367" t="s">
        <v>60</v>
      </c>
      <c r="AM367" t="s">
        <v>60</v>
      </c>
      <c r="AN367" t="s">
        <v>60</v>
      </c>
      <c r="AO367" t="s">
        <v>117</v>
      </c>
      <c r="AP367" t="b">
        <v>0</v>
      </c>
      <c r="AQ367" t="b">
        <v>0</v>
      </c>
      <c r="AR367" t="s">
        <v>71</v>
      </c>
      <c r="AS367" t="b">
        <v>0</v>
      </c>
      <c r="AT367" t="s">
        <v>60</v>
      </c>
      <c r="AU367" t="s">
        <v>60</v>
      </c>
      <c r="AX367" t="s">
        <v>60</v>
      </c>
      <c r="AY367" t="s">
        <v>60</v>
      </c>
      <c r="BA367" t="b">
        <v>0</v>
      </c>
      <c r="BB367" t="s">
        <v>60</v>
      </c>
      <c r="BD367" t="s">
        <v>60</v>
      </c>
    </row>
    <row r="368" spans="1:56" x14ac:dyDescent="0.25">
      <c r="A368" t="s">
        <v>287</v>
      </c>
      <c r="B368" t="s">
        <v>454</v>
      </c>
      <c r="C368">
        <v>1505520</v>
      </c>
      <c r="D368" t="s">
        <v>105</v>
      </c>
      <c r="E368" t="s">
        <v>105</v>
      </c>
      <c r="F368" t="s">
        <v>294</v>
      </c>
      <c r="G368" t="s">
        <v>477</v>
      </c>
      <c r="H368" t="str">
        <f>"01804"</f>
        <v>01804</v>
      </c>
      <c r="I368" t="s">
        <v>60</v>
      </c>
      <c r="J368" t="s">
        <v>290</v>
      </c>
      <c r="K368" t="s">
        <v>62</v>
      </c>
      <c r="L368">
        <v>5</v>
      </c>
      <c r="N368" t="str">
        <f t="shared" si="17"/>
        <v>0</v>
      </c>
      <c r="O368">
        <v>5</v>
      </c>
      <c r="P368" t="s">
        <v>78</v>
      </c>
      <c r="Q368" t="s">
        <v>79</v>
      </c>
      <c r="S368" t="s">
        <v>65</v>
      </c>
      <c r="T368" t="s">
        <v>66</v>
      </c>
      <c r="U368" t="s">
        <v>67</v>
      </c>
      <c r="V368" t="s">
        <v>67</v>
      </c>
      <c r="X368" t="b">
        <v>1</v>
      </c>
      <c r="Y368" t="b">
        <v>1</v>
      </c>
      <c r="Z368" t="b">
        <v>1</v>
      </c>
      <c r="AA368">
        <v>103</v>
      </c>
      <c r="AB368">
        <v>230</v>
      </c>
      <c r="AC368" t="s">
        <v>68</v>
      </c>
      <c r="AD368" t="b">
        <v>0</v>
      </c>
      <c r="AE368" t="b">
        <v>0</v>
      </c>
      <c r="AF368" t="s">
        <v>69</v>
      </c>
      <c r="AG368" t="s">
        <v>60</v>
      </c>
      <c r="AH368" t="s">
        <v>60</v>
      </c>
      <c r="AI368" t="b">
        <v>1</v>
      </c>
      <c r="AJ368" t="s">
        <v>60</v>
      </c>
      <c r="AK368" t="s">
        <v>60</v>
      </c>
      <c r="AL368" t="s">
        <v>60</v>
      </c>
      <c r="AM368" t="s">
        <v>60</v>
      </c>
      <c r="AN368" t="s">
        <v>60</v>
      </c>
      <c r="AO368" t="s">
        <v>117</v>
      </c>
      <c r="AP368" t="b">
        <v>0</v>
      </c>
      <c r="AQ368" t="b">
        <v>0</v>
      </c>
      <c r="AR368" t="s">
        <v>71</v>
      </c>
      <c r="AS368" t="b">
        <v>0</v>
      </c>
      <c r="AT368" t="s">
        <v>60</v>
      </c>
      <c r="AU368" t="s">
        <v>60</v>
      </c>
      <c r="AX368" t="s">
        <v>60</v>
      </c>
      <c r="AY368" t="s">
        <v>60</v>
      </c>
      <c r="BA368" t="b">
        <v>0</v>
      </c>
      <c r="BB368" t="s">
        <v>60</v>
      </c>
      <c r="BD368" t="s">
        <v>60</v>
      </c>
    </row>
    <row r="369" spans="1:56" x14ac:dyDescent="0.25">
      <c r="A369" t="s">
        <v>394</v>
      </c>
      <c r="B369" t="s">
        <v>492</v>
      </c>
      <c r="C369">
        <v>8200410</v>
      </c>
      <c r="D369" t="s">
        <v>81</v>
      </c>
      <c r="E369" t="s">
        <v>81</v>
      </c>
      <c r="F369" t="s">
        <v>396</v>
      </c>
      <c r="G369" t="s">
        <v>493</v>
      </c>
      <c r="H369" t="str">
        <f>"01107"</f>
        <v>01107</v>
      </c>
      <c r="I369" t="s">
        <v>60</v>
      </c>
      <c r="J369" t="s">
        <v>397</v>
      </c>
      <c r="K369" t="s">
        <v>62</v>
      </c>
      <c r="L369">
        <v>28</v>
      </c>
      <c r="N369" t="str">
        <f t="shared" si="17"/>
        <v>0</v>
      </c>
      <c r="O369">
        <v>28</v>
      </c>
      <c r="P369" t="s">
        <v>96</v>
      </c>
      <c r="Q369" t="s">
        <v>79</v>
      </c>
      <c r="R369" t="s">
        <v>79</v>
      </c>
      <c r="S369" t="s">
        <v>65</v>
      </c>
      <c r="T369" t="s">
        <v>66</v>
      </c>
      <c r="U369" t="s">
        <v>67</v>
      </c>
      <c r="V369" t="s">
        <v>67</v>
      </c>
      <c r="X369" t="b">
        <v>1</v>
      </c>
      <c r="Y369" t="b">
        <v>1</v>
      </c>
      <c r="Z369" t="b">
        <v>1</v>
      </c>
      <c r="AA369">
        <v>333</v>
      </c>
      <c r="AB369">
        <v>230</v>
      </c>
      <c r="AC369" t="s">
        <v>68</v>
      </c>
      <c r="AD369" t="b">
        <v>0</v>
      </c>
      <c r="AE369" t="b">
        <v>0</v>
      </c>
      <c r="AF369" t="s">
        <v>69</v>
      </c>
      <c r="AG369" t="s">
        <v>60</v>
      </c>
      <c r="AH369" t="s">
        <v>60</v>
      </c>
      <c r="AI369" t="b">
        <v>1</v>
      </c>
      <c r="AJ369" t="s">
        <v>60</v>
      </c>
      <c r="AK369" t="s">
        <v>60</v>
      </c>
      <c r="AL369" t="s">
        <v>60</v>
      </c>
      <c r="AM369" t="s">
        <v>60</v>
      </c>
      <c r="AN369" t="s">
        <v>60</v>
      </c>
      <c r="AO369" t="s">
        <v>117</v>
      </c>
      <c r="AP369" t="b">
        <v>0</v>
      </c>
      <c r="AQ369" t="b">
        <v>0</v>
      </c>
      <c r="AR369" t="s">
        <v>71</v>
      </c>
      <c r="AS369" t="b">
        <v>0</v>
      </c>
      <c r="AT369" t="s">
        <v>60</v>
      </c>
      <c r="AU369" t="s">
        <v>60</v>
      </c>
      <c r="AX369" t="s">
        <v>60</v>
      </c>
      <c r="AY369" t="s">
        <v>60</v>
      </c>
      <c r="BA369" t="b">
        <v>0</v>
      </c>
      <c r="BB369" t="s">
        <v>60</v>
      </c>
      <c r="BC369">
        <v>8200410</v>
      </c>
      <c r="BD369" t="s">
        <v>60</v>
      </c>
    </row>
    <row r="370" spans="1:56" x14ac:dyDescent="0.25">
      <c r="A370" t="s">
        <v>206</v>
      </c>
      <c r="B370" t="s">
        <v>494</v>
      </c>
      <c r="C370" t="str">
        <f>"0701340"</f>
        <v>0701340</v>
      </c>
      <c r="D370" t="s">
        <v>81</v>
      </c>
      <c r="E370" t="s">
        <v>81</v>
      </c>
      <c r="G370" t="s">
        <v>439</v>
      </c>
      <c r="H370" t="s">
        <v>214</v>
      </c>
      <c r="I370" t="s">
        <v>60</v>
      </c>
      <c r="J370" t="s">
        <v>215</v>
      </c>
      <c r="K370" t="s">
        <v>62</v>
      </c>
      <c r="L370">
        <v>30</v>
      </c>
      <c r="N370" t="str">
        <f t="shared" si="17"/>
        <v>0</v>
      </c>
      <c r="O370">
        <v>30</v>
      </c>
      <c r="P370" t="s">
        <v>96</v>
      </c>
      <c r="Q370" t="s">
        <v>64</v>
      </c>
      <c r="R370" t="s">
        <v>79</v>
      </c>
      <c r="S370" t="s">
        <v>65</v>
      </c>
      <c r="T370" t="s">
        <v>66</v>
      </c>
      <c r="U370" t="s">
        <v>67</v>
      </c>
      <c r="V370" t="s">
        <v>67</v>
      </c>
      <c r="X370" t="b">
        <v>1</v>
      </c>
      <c r="Y370" t="b">
        <v>1</v>
      </c>
      <c r="Z370" t="b">
        <v>1</v>
      </c>
      <c r="AA370">
        <v>103</v>
      </c>
      <c r="AB370">
        <v>230</v>
      </c>
      <c r="AC370" t="s">
        <v>68</v>
      </c>
      <c r="AD370" t="b">
        <v>0</v>
      </c>
      <c r="AE370" t="b">
        <v>0</v>
      </c>
      <c r="AF370" t="s">
        <v>69</v>
      </c>
      <c r="AG370" t="s">
        <v>60</v>
      </c>
      <c r="AH370" t="s">
        <v>60</v>
      </c>
      <c r="AI370" t="b">
        <v>1</v>
      </c>
      <c r="AJ370" t="s">
        <v>92</v>
      </c>
      <c r="AK370" t="s">
        <v>60</v>
      </c>
      <c r="AL370" t="s">
        <v>60</v>
      </c>
      <c r="AM370" t="s">
        <v>60</v>
      </c>
      <c r="AN370" t="s">
        <v>116</v>
      </c>
      <c r="AO370" t="s">
        <v>70</v>
      </c>
      <c r="AP370" t="b">
        <v>0</v>
      </c>
      <c r="AQ370" t="b">
        <v>0</v>
      </c>
      <c r="AR370" t="s">
        <v>71</v>
      </c>
      <c r="AS370" t="b">
        <v>0</v>
      </c>
      <c r="AT370" t="s">
        <v>60</v>
      </c>
      <c r="AU370" t="s">
        <v>60</v>
      </c>
      <c r="AX370" t="s">
        <v>60</v>
      </c>
      <c r="AY370" t="s">
        <v>60</v>
      </c>
      <c r="BA370" t="b">
        <v>0</v>
      </c>
      <c r="BB370" t="s">
        <v>60</v>
      </c>
      <c r="BD370" t="s">
        <v>60</v>
      </c>
    </row>
    <row r="371" spans="1:56" x14ac:dyDescent="0.25">
      <c r="A371" t="s">
        <v>179</v>
      </c>
      <c r="B371" t="s">
        <v>495</v>
      </c>
      <c r="C371">
        <v>8506550</v>
      </c>
      <c r="D371" t="s">
        <v>98</v>
      </c>
      <c r="E371" t="s">
        <v>98</v>
      </c>
      <c r="F371" t="s">
        <v>401</v>
      </c>
      <c r="G371" t="s">
        <v>439</v>
      </c>
      <c r="H371" t="str">
        <f>"06004"</f>
        <v>06004</v>
      </c>
      <c r="I371" t="s">
        <v>60</v>
      </c>
      <c r="J371" t="s">
        <v>402</v>
      </c>
      <c r="K371" t="s">
        <v>62</v>
      </c>
      <c r="L371">
        <v>28</v>
      </c>
      <c r="N371" t="str">
        <f t="shared" si="17"/>
        <v>0</v>
      </c>
      <c r="O371">
        <v>28</v>
      </c>
      <c r="P371" t="s">
        <v>96</v>
      </c>
      <c r="Q371" t="s">
        <v>79</v>
      </c>
      <c r="R371" t="s">
        <v>79</v>
      </c>
      <c r="S371" t="s">
        <v>65</v>
      </c>
      <c r="T371" t="s">
        <v>66</v>
      </c>
      <c r="U371" t="s">
        <v>67</v>
      </c>
      <c r="V371" t="s">
        <v>67</v>
      </c>
      <c r="X371" t="b">
        <v>1</v>
      </c>
      <c r="Y371" t="b">
        <v>1</v>
      </c>
      <c r="Z371" t="b">
        <v>1</v>
      </c>
      <c r="AA371">
        <v>300</v>
      </c>
      <c r="AB371">
        <v>230</v>
      </c>
      <c r="AC371" t="s">
        <v>68</v>
      </c>
      <c r="AD371" t="b">
        <v>0</v>
      </c>
      <c r="AE371" t="b">
        <v>0</v>
      </c>
      <c r="AF371" t="s">
        <v>69</v>
      </c>
      <c r="AG371" t="s">
        <v>60</v>
      </c>
      <c r="AH371" t="s">
        <v>60</v>
      </c>
      <c r="AI371" t="b">
        <v>1</v>
      </c>
      <c r="AJ371" t="s">
        <v>60</v>
      </c>
      <c r="AK371" t="s">
        <v>60</v>
      </c>
      <c r="AL371" t="s">
        <v>60</v>
      </c>
      <c r="AM371" t="s">
        <v>60</v>
      </c>
      <c r="AN371" t="s">
        <v>60</v>
      </c>
      <c r="AO371" t="s">
        <v>117</v>
      </c>
      <c r="AP371" t="b">
        <v>0</v>
      </c>
      <c r="AQ371" t="b">
        <v>0</v>
      </c>
      <c r="AR371" t="s">
        <v>71</v>
      </c>
      <c r="AS371" t="b">
        <v>0</v>
      </c>
      <c r="AT371" t="s">
        <v>60</v>
      </c>
      <c r="AU371" t="s">
        <v>60</v>
      </c>
      <c r="AX371" t="s">
        <v>60</v>
      </c>
      <c r="AY371" t="s">
        <v>60</v>
      </c>
      <c r="BA371" t="b">
        <v>0</v>
      </c>
      <c r="BB371" t="s">
        <v>60</v>
      </c>
      <c r="BC371">
        <v>8506500</v>
      </c>
      <c r="BD371" t="s">
        <v>60</v>
      </c>
    </row>
    <row r="372" spans="1:56" x14ac:dyDescent="0.25">
      <c r="A372" t="s">
        <v>179</v>
      </c>
      <c r="B372" t="s">
        <v>496</v>
      </c>
      <c r="C372">
        <v>8506430</v>
      </c>
      <c r="D372" t="s">
        <v>98</v>
      </c>
      <c r="E372" t="s">
        <v>98</v>
      </c>
      <c r="F372" t="s">
        <v>401</v>
      </c>
      <c r="G372" t="s">
        <v>439</v>
      </c>
      <c r="H372" t="str">
        <f>"06004"</f>
        <v>06004</v>
      </c>
      <c r="I372" t="s">
        <v>60</v>
      </c>
      <c r="J372" t="s">
        <v>402</v>
      </c>
      <c r="K372" t="s">
        <v>62</v>
      </c>
      <c r="L372">
        <v>28</v>
      </c>
      <c r="N372" t="str">
        <f t="shared" si="17"/>
        <v>0</v>
      </c>
      <c r="O372">
        <v>28</v>
      </c>
      <c r="P372" t="s">
        <v>96</v>
      </c>
      <c r="Q372" t="s">
        <v>79</v>
      </c>
      <c r="R372" t="s">
        <v>79</v>
      </c>
      <c r="S372" t="s">
        <v>65</v>
      </c>
      <c r="T372" t="s">
        <v>66</v>
      </c>
      <c r="U372" t="s">
        <v>67</v>
      </c>
      <c r="V372" t="s">
        <v>67</v>
      </c>
      <c r="X372" t="b">
        <v>1</v>
      </c>
      <c r="Y372" t="b">
        <v>1</v>
      </c>
      <c r="Z372" t="b">
        <v>1</v>
      </c>
      <c r="AA372">
        <v>300</v>
      </c>
      <c r="AB372">
        <v>230</v>
      </c>
      <c r="AC372" t="s">
        <v>68</v>
      </c>
      <c r="AD372" t="b">
        <v>0</v>
      </c>
      <c r="AE372" t="b">
        <v>0</v>
      </c>
      <c r="AF372" t="s">
        <v>69</v>
      </c>
      <c r="AG372" t="s">
        <v>60</v>
      </c>
      <c r="AH372" t="s">
        <v>60</v>
      </c>
      <c r="AI372" t="b">
        <v>1</v>
      </c>
      <c r="AJ372" t="s">
        <v>60</v>
      </c>
      <c r="AK372" t="s">
        <v>60</v>
      </c>
      <c r="AL372" t="s">
        <v>60</v>
      </c>
      <c r="AM372" t="s">
        <v>60</v>
      </c>
      <c r="AN372" t="s">
        <v>60</v>
      </c>
      <c r="AO372" t="s">
        <v>117</v>
      </c>
      <c r="AP372" t="b">
        <v>0</v>
      </c>
      <c r="AQ372" t="b">
        <v>0</v>
      </c>
      <c r="AR372" t="s">
        <v>71</v>
      </c>
      <c r="AS372" t="b">
        <v>0</v>
      </c>
      <c r="AT372" t="s">
        <v>60</v>
      </c>
      <c r="AU372" t="s">
        <v>60</v>
      </c>
      <c r="AX372" t="s">
        <v>60</v>
      </c>
      <c r="AY372" t="s">
        <v>60</v>
      </c>
      <c r="BA372" t="b">
        <v>0</v>
      </c>
      <c r="BB372" t="s">
        <v>60</v>
      </c>
      <c r="BC372">
        <v>8506400</v>
      </c>
      <c r="BD372" t="s">
        <v>60</v>
      </c>
    </row>
    <row r="373" spans="1:56" x14ac:dyDescent="0.25">
      <c r="A373" t="s">
        <v>306</v>
      </c>
      <c r="B373" t="s">
        <v>317</v>
      </c>
      <c r="C373">
        <v>2003340</v>
      </c>
      <c r="D373" t="s">
        <v>98</v>
      </c>
      <c r="E373" t="s">
        <v>98</v>
      </c>
      <c r="F373" t="s">
        <v>320</v>
      </c>
      <c r="G373" t="s">
        <v>439</v>
      </c>
      <c r="H373" t="str">
        <f>"01413"</f>
        <v>01413</v>
      </c>
      <c r="I373" t="s">
        <v>60</v>
      </c>
      <c r="J373" t="s">
        <v>321</v>
      </c>
      <c r="K373" t="s">
        <v>62</v>
      </c>
      <c r="L373">
        <v>28</v>
      </c>
      <c r="N373" t="str">
        <f t="shared" si="17"/>
        <v>0</v>
      </c>
      <c r="O373">
        <v>28</v>
      </c>
      <c r="P373" t="s">
        <v>96</v>
      </c>
      <c r="Q373" t="s">
        <v>79</v>
      </c>
      <c r="R373" t="s">
        <v>79</v>
      </c>
      <c r="S373" t="s">
        <v>65</v>
      </c>
      <c r="T373" t="s">
        <v>66</v>
      </c>
      <c r="U373" t="s">
        <v>67</v>
      </c>
      <c r="V373" t="s">
        <v>67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68</v>
      </c>
      <c r="AD373" t="b">
        <v>0</v>
      </c>
      <c r="AE373" t="b">
        <v>0</v>
      </c>
      <c r="AF373" t="s">
        <v>69</v>
      </c>
      <c r="AG373" t="s">
        <v>60</v>
      </c>
      <c r="AH373" t="s">
        <v>60</v>
      </c>
      <c r="AI373" t="b">
        <v>1</v>
      </c>
      <c r="AJ373" t="s">
        <v>60</v>
      </c>
      <c r="AK373" t="s">
        <v>60</v>
      </c>
      <c r="AL373" t="s">
        <v>60</v>
      </c>
      <c r="AM373" t="s">
        <v>60</v>
      </c>
      <c r="AN373" t="s">
        <v>60</v>
      </c>
      <c r="AO373" t="s">
        <v>70</v>
      </c>
      <c r="AP373" t="b">
        <v>0</v>
      </c>
      <c r="AQ373" t="b">
        <v>0</v>
      </c>
      <c r="AR373" t="s">
        <v>71</v>
      </c>
      <c r="AS373" t="b">
        <v>0</v>
      </c>
      <c r="AT373" t="s">
        <v>60</v>
      </c>
      <c r="AU373" t="s">
        <v>60</v>
      </c>
      <c r="AX373" t="s">
        <v>60</v>
      </c>
      <c r="AY373" t="s">
        <v>60</v>
      </c>
      <c r="BA373" t="b">
        <v>0</v>
      </c>
      <c r="BB373" t="s">
        <v>60</v>
      </c>
      <c r="BD373" t="s">
        <v>60</v>
      </c>
    </row>
    <row r="374" spans="1:56" x14ac:dyDescent="0.25">
      <c r="A374" t="s">
        <v>360</v>
      </c>
      <c r="B374" t="s">
        <v>497</v>
      </c>
      <c r="C374">
        <v>8601130</v>
      </c>
      <c r="D374" t="s">
        <v>102</v>
      </c>
      <c r="E374" t="s">
        <v>102</v>
      </c>
      <c r="G374" t="s">
        <v>439</v>
      </c>
      <c r="H374" t="str">
        <f>"01603"</f>
        <v>01603</v>
      </c>
      <c r="I374" t="s">
        <v>60</v>
      </c>
      <c r="J374" t="s">
        <v>369</v>
      </c>
      <c r="K374" t="s">
        <v>62</v>
      </c>
      <c r="L374">
        <v>10</v>
      </c>
      <c r="N374" t="str">
        <f t="shared" si="17"/>
        <v>0</v>
      </c>
      <c r="O374">
        <v>10</v>
      </c>
      <c r="P374" t="s">
        <v>96</v>
      </c>
      <c r="Q374" t="s">
        <v>64</v>
      </c>
      <c r="R374" t="s">
        <v>79</v>
      </c>
      <c r="S374" t="s">
        <v>65</v>
      </c>
      <c r="T374" t="s">
        <v>66</v>
      </c>
      <c r="U374" t="s">
        <v>67</v>
      </c>
      <c r="V374" t="s">
        <v>67</v>
      </c>
      <c r="X374" t="b">
        <v>1</v>
      </c>
      <c r="Y374" t="b">
        <v>1</v>
      </c>
      <c r="Z374" t="b">
        <v>1</v>
      </c>
      <c r="AA374">
        <v>300</v>
      </c>
      <c r="AB374">
        <v>230</v>
      </c>
      <c r="AC374" t="s">
        <v>68</v>
      </c>
      <c r="AD374" t="b">
        <v>0</v>
      </c>
      <c r="AE374" t="b">
        <v>0</v>
      </c>
      <c r="AF374" t="s">
        <v>69</v>
      </c>
      <c r="AG374" t="s">
        <v>60</v>
      </c>
      <c r="AH374" t="s">
        <v>60</v>
      </c>
      <c r="AI374" t="b">
        <v>1</v>
      </c>
      <c r="AJ374" t="s">
        <v>60</v>
      </c>
      <c r="AK374" t="s">
        <v>60</v>
      </c>
      <c r="AL374" t="s">
        <v>60</v>
      </c>
      <c r="AM374" t="s">
        <v>60</v>
      </c>
      <c r="AN374" t="s">
        <v>60</v>
      </c>
      <c r="AO374" t="s">
        <v>117</v>
      </c>
      <c r="AP374" t="b">
        <v>0</v>
      </c>
      <c r="AQ374" t="b">
        <v>0</v>
      </c>
      <c r="AR374" t="s">
        <v>71</v>
      </c>
      <c r="AS374" t="b">
        <v>0</v>
      </c>
      <c r="AT374" t="s">
        <v>60</v>
      </c>
      <c r="AU374" t="s">
        <v>60</v>
      </c>
      <c r="AX374" t="s">
        <v>60</v>
      </c>
      <c r="AY374" t="s">
        <v>60</v>
      </c>
      <c r="BA374" t="b">
        <v>0</v>
      </c>
      <c r="BB374" t="s">
        <v>60</v>
      </c>
      <c r="BC374">
        <v>8601100</v>
      </c>
      <c r="BD374" t="s">
        <v>60</v>
      </c>
    </row>
    <row r="375" spans="1:56" x14ac:dyDescent="0.25">
      <c r="A375" t="s">
        <v>360</v>
      </c>
      <c r="B375" t="s">
        <v>498</v>
      </c>
      <c r="C375">
        <v>8772160</v>
      </c>
      <c r="D375" t="s">
        <v>98</v>
      </c>
      <c r="E375" t="s">
        <v>98</v>
      </c>
      <c r="F375" t="s">
        <v>372</v>
      </c>
      <c r="G375" t="s">
        <v>439</v>
      </c>
      <c r="H375" t="str">
        <f>"01351"</f>
        <v>01351</v>
      </c>
      <c r="I375" t="s">
        <v>60</v>
      </c>
      <c r="J375" t="s">
        <v>373</v>
      </c>
      <c r="K375" t="s">
        <v>62</v>
      </c>
      <c r="L375">
        <v>20</v>
      </c>
      <c r="N375" t="str">
        <f t="shared" si="17"/>
        <v>0</v>
      </c>
      <c r="O375">
        <v>20</v>
      </c>
      <c r="P375" t="s">
        <v>96</v>
      </c>
      <c r="Q375" t="s">
        <v>64</v>
      </c>
      <c r="R375" t="s">
        <v>79</v>
      </c>
      <c r="S375" t="s">
        <v>65</v>
      </c>
      <c r="T375" t="s">
        <v>96</v>
      </c>
      <c r="U375" t="s">
        <v>67</v>
      </c>
      <c r="V375" t="s">
        <v>67</v>
      </c>
      <c r="X375" t="b">
        <v>1</v>
      </c>
      <c r="Y375" t="b">
        <v>1</v>
      </c>
      <c r="Z375" t="b">
        <v>1</v>
      </c>
      <c r="AA375">
        <v>300</v>
      </c>
      <c r="AB375">
        <v>230</v>
      </c>
      <c r="AC375" t="s">
        <v>68</v>
      </c>
      <c r="AD375" t="b">
        <v>0</v>
      </c>
      <c r="AE375" t="b">
        <v>0</v>
      </c>
      <c r="AF375" t="s">
        <v>69</v>
      </c>
      <c r="AG375" t="s">
        <v>60</v>
      </c>
      <c r="AH375" t="s">
        <v>60</v>
      </c>
      <c r="AI375" t="b">
        <v>1</v>
      </c>
      <c r="AJ375" t="s">
        <v>60</v>
      </c>
      <c r="AK375" t="s">
        <v>60</v>
      </c>
      <c r="AL375" t="s">
        <v>60</v>
      </c>
      <c r="AM375" t="s">
        <v>60</v>
      </c>
      <c r="AN375" t="s">
        <v>116</v>
      </c>
      <c r="AO375" t="s">
        <v>117</v>
      </c>
      <c r="AP375" t="b">
        <v>0</v>
      </c>
      <c r="AQ375" t="b">
        <v>0</v>
      </c>
      <c r="AR375" t="s">
        <v>71</v>
      </c>
      <c r="AS375" t="b">
        <v>0</v>
      </c>
      <c r="AT375" t="s">
        <v>60</v>
      </c>
      <c r="AU375" t="s">
        <v>60</v>
      </c>
      <c r="AX375" t="s">
        <v>60</v>
      </c>
      <c r="AY375" t="s">
        <v>60</v>
      </c>
      <c r="BA375" t="b">
        <v>0</v>
      </c>
      <c r="BB375" t="s">
        <v>60</v>
      </c>
      <c r="BC375">
        <v>8772100</v>
      </c>
      <c r="BD375" t="s">
        <v>60</v>
      </c>
    </row>
    <row r="376" spans="1:56" x14ac:dyDescent="0.25">
      <c r="A376" t="s">
        <v>360</v>
      </c>
      <c r="B376" t="s">
        <v>499</v>
      </c>
      <c r="C376">
        <v>8772170</v>
      </c>
      <c r="D376" t="s">
        <v>98</v>
      </c>
      <c r="E376" t="s">
        <v>98</v>
      </c>
      <c r="F376" t="s">
        <v>372</v>
      </c>
      <c r="G376" t="s">
        <v>439</v>
      </c>
      <c r="H376" t="str">
        <f>"01351"</f>
        <v>01351</v>
      </c>
      <c r="I376" t="s">
        <v>60</v>
      </c>
      <c r="J376" t="s">
        <v>373</v>
      </c>
      <c r="K376" t="s">
        <v>62</v>
      </c>
      <c r="L376">
        <v>15</v>
      </c>
      <c r="N376" t="str">
        <f t="shared" si="17"/>
        <v>0</v>
      </c>
      <c r="O376">
        <v>15</v>
      </c>
      <c r="P376" t="s">
        <v>96</v>
      </c>
      <c r="Q376" t="s">
        <v>79</v>
      </c>
      <c r="R376" t="s">
        <v>79</v>
      </c>
      <c r="S376" t="s">
        <v>65</v>
      </c>
      <c r="T376" t="s">
        <v>66</v>
      </c>
      <c r="U376" t="s">
        <v>67</v>
      </c>
      <c r="V376" t="s">
        <v>67</v>
      </c>
      <c r="X376" t="b">
        <v>1</v>
      </c>
      <c r="Y376" t="b">
        <v>1</v>
      </c>
      <c r="Z376" t="b">
        <v>1</v>
      </c>
      <c r="AA376">
        <v>300</v>
      </c>
      <c r="AB376">
        <v>230</v>
      </c>
      <c r="AC376" t="s">
        <v>68</v>
      </c>
      <c r="AD376" t="b">
        <v>0</v>
      </c>
      <c r="AE376" t="b">
        <v>0</v>
      </c>
      <c r="AF376" t="s">
        <v>69</v>
      </c>
      <c r="AG376" t="s">
        <v>60</v>
      </c>
      <c r="AH376" t="s">
        <v>60</v>
      </c>
      <c r="AI376" t="b">
        <v>1</v>
      </c>
      <c r="AJ376" t="s">
        <v>60</v>
      </c>
      <c r="AK376" t="s">
        <v>60</v>
      </c>
      <c r="AL376" t="s">
        <v>60</v>
      </c>
      <c r="AM376" t="s">
        <v>60</v>
      </c>
      <c r="AN376" t="s">
        <v>116</v>
      </c>
      <c r="AO376" t="s">
        <v>117</v>
      </c>
      <c r="AP376" t="b">
        <v>0</v>
      </c>
      <c r="AQ376" t="b">
        <v>0</v>
      </c>
      <c r="AR376" t="s">
        <v>71</v>
      </c>
      <c r="AS376" t="b">
        <v>0</v>
      </c>
      <c r="AT376" t="s">
        <v>60</v>
      </c>
      <c r="AU376" t="s">
        <v>60</v>
      </c>
      <c r="AX376" t="s">
        <v>60</v>
      </c>
      <c r="AY376" t="s">
        <v>60</v>
      </c>
      <c r="BA376" t="b">
        <v>0</v>
      </c>
      <c r="BB376" t="s">
        <v>60</v>
      </c>
      <c r="BC376">
        <v>8772100</v>
      </c>
      <c r="BD376" t="s">
        <v>60</v>
      </c>
    </row>
    <row r="377" spans="1:56" x14ac:dyDescent="0.25">
      <c r="A377" t="s">
        <v>360</v>
      </c>
      <c r="B377" t="s">
        <v>500</v>
      </c>
      <c r="C377">
        <v>8772140</v>
      </c>
      <c r="D377" t="s">
        <v>98</v>
      </c>
      <c r="E377" t="s">
        <v>98</v>
      </c>
      <c r="F377" t="s">
        <v>372</v>
      </c>
      <c r="G377" t="s">
        <v>439</v>
      </c>
      <c r="H377" t="str">
        <f>"01351"</f>
        <v>01351</v>
      </c>
      <c r="I377" t="s">
        <v>60</v>
      </c>
      <c r="J377" t="s">
        <v>373</v>
      </c>
      <c r="K377" t="s">
        <v>62</v>
      </c>
      <c r="L377">
        <v>20</v>
      </c>
      <c r="N377" t="str">
        <f t="shared" si="17"/>
        <v>0</v>
      </c>
      <c r="O377">
        <v>20</v>
      </c>
      <c r="P377" t="s">
        <v>96</v>
      </c>
      <c r="Q377" t="s">
        <v>64</v>
      </c>
      <c r="R377" t="s">
        <v>79</v>
      </c>
      <c r="S377" t="s">
        <v>65</v>
      </c>
      <c r="T377" t="s">
        <v>66</v>
      </c>
      <c r="U377" t="s">
        <v>67</v>
      </c>
      <c r="V377" t="s">
        <v>67</v>
      </c>
      <c r="X377" t="b">
        <v>1</v>
      </c>
      <c r="Y377" t="b">
        <v>1</v>
      </c>
      <c r="Z377" t="b">
        <v>1</v>
      </c>
      <c r="AA377">
        <v>300</v>
      </c>
      <c r="AB377">
        <v>230</v>
      </c>
      <c r="AC377" t="s">
        <v>68</v>
      </c>
      <c r="AD377" t="b">
        <v>0</v>
      </c>
      <c r="AE377" t="b">
        <v>0</v>
      </c>
      <c r="AF377" t="s">
        <v>69</v>
      </c>
      <c r="AG377" t="s">
        <v>60</v>
      </c>
      <c r="AH377" t="s">
        <v>60</v>
      </c>
      <c r="AI377" t="b">
        <v>1</v>
      </c>
      <c r="AJ377" t="s">
        <v>60</v>
      </c>
      <c r="AK377" t="s">
        <v>60</v>
      </c>
      <c r="AL377" t="s">
        <v>60</v>
      </c>
      <c r="AM377" t="s">
        <v>60</v>
      </c>
      <c r="AN377" t="s">
        <v>116</v>
      </c>
      <c r="AO377" t="s">
        <v>117</v>
      </c>
      <c r="AP377" t="b">
        <v>0</v>
      </c>
      <c r="AQ377" t="b">
        <v>0</v>
      </c>
      <c r="AR377" t="s">
        <v>71</v>
      </c>
      <c r="AS377" t="b">
        <v>0</v>
      </c>
      <c r="AT377" t="s">
        <v>60</v>
      </c>
      <c r="AU377" t="s">
        <v>60</v>
      </c>
      <c r="AX377" t="s">
        <v>60</v>
      </c>
      <c r="AY377" t="s">
        <v>60</v>
      </c>
      <c r="BA377" t="b">
        <v>0</v>
      </c>
      <c r="BB377" t="s">
        <v>60</v>
      </c>
      <c r="BC377">
        <v>8772100</v>
      </c>
      <c r="BD377" t="s">
        <v>60</v>
      </c>
    </row>
    <row r="378" spans="1:56" x14ac:dyDescent="0.25">
      <c r="A378" t="s">
        <v>360</v>
      </c>
      <c r="B378" t="s">
        <v>501</v>
      </c>
      <c r="C378">
        <v>8772150</v>
      </c>
      <c r="D378" t="s">
        <v>98</v>
      </c>
      <c r="E378" t="s">
        <v>98</v>
      </c>
      <c r="F378" t="s">
        <v>372</v>
      </c>
      <c r="G378" t="s">
        <v>439</v>
      </c>
      <c r="H378" t="str">
        <f>"01351"</f>
        <v>01351</v>
      </c>
      <c r="I378" t="s">
        <v>60</v>
      </c>
      <c r="J378" t="s">
        <v>373</v>
      </c>
      <c r="K378" t="s">
        <v>62</v>
      </c>
      <c r="L378">
        <v>20</v>
      </c>
      <c r="N378" t="str">
        <f t="shared" si="17"/>
        <v>0</v>
      </c>
      <c r="O378">
        <v>20</v>
      </c>
      <c r="P378" t="s">
        <v>96</v>
      </c>
      <c r="Q378" t="s">
        <v>64</v>
      </c>
      <c r="R378" t="s">
        <v>79</v>
      </c>
      <c r="S378" t="s">
        <v>65</v>
      </c>
      <c r="T378" t="s">
        <v>66</v>
      </c>
      <c r="U378" t="s">
        <v>67</v>
      </c>
      <c r="V378" t="s">
        <v>67</v>
      </c>
      <c r="X378" t="b">
        <v>1</v>
      </c>
      <c r="Y378" t="b">
        <v>1</v>
      </c>
      <c r="Z378" t="b">
        <v>1</v>
      </c>
      <c r="AA378">
        <v>300</v>
      </c>
      <c r="AB378">
        <v>230</v>
      </c>
      <c r="AC378" t="s">
        <v>68</v>
      </c>
      <c r="AD378" t="b">
        <v>0</v>
      </c>
      <c r="AE378" t="b">
        <v>0</v>
      </c>
      <c r="AF378" t="s">
        <v>69</v>
      </c>
      <c r="AG378" t="s">
        <v>60</v>
      </c>
      <c r="AH378" t="s">
        <v>60</v>
      </c>
      <c r="AI378" t="b">
        <v>1</v>
      </c>
      <c r="AJ378" t="s">
        <v>60</v>
      </c>
      <c r="AK378" t="s">
        <v>60</v>
      </c>
      <c r="AL378" t="s">
        <v>60</v>
      </c>
      <c r="AM378" t="s">
        <v>60</v>
      </c>
      <c r="AN378" t="s">
        <v>116</v>
      </c>
      <c r="AO378" t="s">
        <v>117</v>
      </c>
      <c r="AP378" t="b">
        <v>0</v>
      </c>
      <c r="AQ378" t="b">
        <v>0</v>
      </c>
      <c r="AR378" t="s">
        <v>71</v>
      </c>
      <c r="AS378" t="b">
        <v>0</v>
      </c>
      <c r="AT378" t="s">
        <v>60</v>
      </c>
      <c r="AU378" t="s">
        <v>60</v>
      </c>
      <c r="AX378" t="s">
        <v>60</v>
      </c>
      <c r="AY378" t="s">
        <v>60</v>
      </c>
      <c r="BA378" t="b">
        <v>0</v>
      </c>
      <c r="BB378" t="s">
        <v>60</v>
      </c>
      <c r="BC378">
        <v>8772100</v>
      </c>
      <c r="BD378" t="s">
        <v>60</v>
      </c>
    </row>
    <row r="379" spans="1:56" x14ac:dyDescent="0.25">
      <c r="A379" t="s">
        <v>132</v>
      </c>
      <c r="B379" t="s">
        <v>502</v>
      </c>
      <c r="C379" t="s">
        <v>503</v>
      </c>
      <c r="D379" t="s">
        <v>81</v>
      </c>
      <c r="E379" t="s">
        <v>81</v>
      </c>
      <c r="F379" t="s">
        <v>134</v>
      </c>
      <c r="G379" t="s">
        <v>504</v>
      </c>
      <c r="H379" t="str">
        <f>"06003"</f>
        <v>06003</v>
      </c>
      <c r="I379" t="s">
        <v>60</v>
      </c>
      <c r="J379" t="s">
        <v>135</v>
      </c>
      <c r="K379" t="s">
        <v>62</v>
      </c>
      <c r="L379">
        <v>25</v>
      </c>
      <c r="N379" t="str">
        <f t="shared" si="17"/>
        <v>0</v>
      </c>
      <c r="O379">
        <v>25</v>
      </c>
      <c r="P379" t="s">
        <v>63</v>
      </c>
      <c r="Q379" t="s">
        <v>64</v>
      </c>
      <c r="R379" t="s">
        <v>79</v>
      </c>
      <c r="S379" t="s">
        <v>65</v>
      </c>
      <c r="T379" t="s">
        <v>66</v>
      </c>
      <c r="U379" t="s">
        <v>67</v>
      </c>
      <c r="V379" t="s">
        <v>67</v>
      </c>
      <c r="X379" t="b">
        <v>0</v>
      </c>
      <c r="Y379" t="b">
        <v>1</v>
      </c>
      <c r="Z379" t="b">
        <v>1</v>
      </c>
      <c r="AA379">
        <v>103</v>
      </c>
      <c r="AB379">
        <v>230</v>
      </c>
      <c r="AC379" t="s">
        <v>68</v>
      </c>
      <c r="AD379" t="b">
        <v>0</v>
      </c>
      <c r="AE379" t="b">
        <v>0</v>
      </c>
      <c r="AF379" t="s">
        <v>69</v>
      </c>
      <c r="AG379" t="s">
        <v>60</v>
      </c>
      <c r="AH379" t="s">
        <v>60</v>
      </c>
      <c r="AI379" t="b">
        <v>1</v>
      </c>
      <c r="AJ379" t="s">
        <v>60</v>
      </c>
      <c r="AK379" t="s">
        <v>60</v>
      </c>
      <c r="AL379" t="s">
        <v>60</v>
      </c>
      <c r="AM379" t="s">
        <v>60</v>
      </c>
      <c r="AN379" t="s">
        <v>60</v>
      </c>
      <c r="AO379" t="s">
        <v>117</v>
      </c>
      <c r="AP379" t="b">
        <v>0</v>
      </c>
      <c r="AQ379" t="b">
        <v>0</v>
      </c>
      <c r="AR379" t="s">
        <v>71</v>
      </c>
      <c r="AS379" t="b">
        <v>0</v>
      </c>
      <c r="AT379" t="s">
        <v>60</v>
      </c>
      <c r="AU379" t="s">
        <v>60</v>
      </c>
      <c r="AX379" t="s">
        <v>60</v>
      </c>
      <c r="AY379" t="s">
        <v>60</v>
      </c>
      <c r="BA379" t="b">
        <v>0</v>
      </c>
      <c r="BB379" t="s">
        <v>60</v>
      </c>
      <c r="BD379" t="s">
        <v>60</v>
      </c>
    </row>
    <row r="380" spans="1:56" x14ac:dyDescent="0.25">
      <c r="A380" t="s">
        <v>505</v>
      </c>
      <c r="B380" t="s">
        <v>506</v>
      </c>
      <c r="C380" t="s">
        <v>507</v>
      </c>
      <c r="D380" t="s">
        <v>81</v>
      </c>
      <c r="E380" t="s">
        <v>81</v>
      </c>
      <c r="F380" t="s">
        <v>134</v>
      </c>
      <c r="G380" t="s">
        <v>439</v>
      </c>
      <c r="H380" t="str">
        <f>"06003"</f>
        <v>06003</v>
      </c>
      <c r="I380" t="s">
        <v>60</v>
      </c>
      <c r="J380" t="s">
        <v>135</v>
      </c>
      <c r="K380" t="s">
        <v>62</v>
      </c>
      <c r="L380">
        <v>25</v>
      </c>
      <c r="N380" t="str">
        <f t="shared" si="17"/>
        <v>0</v>
      </c>
      <c r="O380">
        <v>25</v>
      </c>
      <c r="P380" t="s">
        <v>78</v>
      </c>
      <c r="Q380" t="s">
        <v>64</v>
      </c>
      <c r="R380" t="s">
        <v>79</v>
      </c>
      <c r="S380" t="s">
        <v>65</v>
      </c>
      <c r="T380" t="s">
        <v>66</v>
      </c>
      <c r="U380" t="s">
        <v>67</v>
      </c>
      <c r="V380" t="s">
        <v>67</v>
      </c>
      <c r="X380" t="b">
        <v>0</v>
      </c>
      <c r="Y380" t="b">
        <v>1</v>
      </c>
      <c r="Z380" t="b">
        <v>1</v>
      </c>
      <c r="AA380">
        <v>103</v>
      </c>
      <c r="AB380">
        <v>230</v>
      </c>
      <c r="AC380" t="s">
        <v>68</v>
      </c>
      <c r="AD380" t="b">
        <v>0</v>
      </c>
      <c r="AE380" t="b">
        <v>0</v>
      </c>
      <c r="AF380" t="s">
        <v>69</v>
      </c>
      <c r="AG380" t="s">
        <v>60</v>
      </c>
      <c r="AH380" t="s">
        <v>60</v>
      </c>
      <c r="AI380" t="b">
        <v>1</v>
      </c>
      <c r="AJ380" t="s">
        <v>60</v>
      </c>
      <c r="AK380" t="s">
        <v>60</v>
      </c>
      <c r="AL380" t="s">
        <v>60</v>
      </c>
      <c r="AM380" t="s">
        <v>60</v>
      </c>
      <c r="AN380" t="s">
        <v>60</v>
      </c>
      <c r="AO380" t="s">
        <v>70</v>
      </c>
      <c r="AP380" t="b">
        <v>0</v>
      </c>
      <c r="AQ380" t="b">
        <v>0</v>
      </c>
      <c r="AR380" t="s">
        <v>71</v>
      </c>
      <c r="AS380" t="b">
        <v>0</v>
      </c>
      <c r="AT380" t="s">
        <v>60</v>
      </c>
      <c r="AU380" t="s">
        <v>60</v>
      </c>
      <c r="AX380" t="s">
        <v>60</v>
      </c>
      <c r="AY380" t="s">
        <v>60</v>
      </c>
      <c r="BA380" t="b">
        <v>0</v>
      </c>
      <c r="BB380" t="s">
        <v>60</v>
      </c>
      <c r="BD380" t="s">
        <v>60</v>
      </c>
    </row>
    <row r="381" spans="1:56" x14ac:dyDescent="0.25">
      <c r="A381" t="s">
        <v>132</v>
      </c>
      <c r="B381" t="s">
        <v>508</v>
      </c>
      <c r="C381" t="s">
        <v>139</v>
      </c>
      <c r="D381" t="s">
        <v>102</v>
      </c>
      <c r="E381" t="s">
        <v>102</v>
      </c>
      <c r="F381" t="s">
        <v>140</v>
      </c>
      <c r="G381" t="s">
        <v>509</v>
      </c>
      <c r="H381" t="s">
        <v>60</v>
      </c>
      <c r="I381" t="s">
        <v>60</v>
      </c>
      <c r="K381" t="s">
        <v>62</v>
      </c>
      <c r="L381">
        <v>25</v>
      </c>
      <c r="N381" t="str">
        <f t="shared" si="17"/>
        <v>0</v>
      </c>
      <c r="O381">
        <v>25</v>
      </c>
      <c r="P381" t="s">
        <v>78</v>
      </c>
      <c r="Q381" t="s">
        <v>79</v>
      </c>
      <c r="S381" t="s">
        <v>65</v>
      </c>
      <c r="T381" t="s">
        <v>66</v>
      </c>
      <c r="U381" t="s">
        <v>67</v>
      </c>
      <c r="V381" t="s">
        <v>67</v>
      </c>
      <c r="X381" t="b">
        <v>0</v>
      </c>
      <c r="Y381" t="b">
        <v>0</v>
      </c>
      <c r="Z381" t="b">
        <v>1</v>
      </c>
      <c r="AC381" t="s">
        <v>68</v>
      </c>
      <c r="AD381" t="b">
        <v>1</v>
      </c>
      <c r="AE381" t="b">
        <v>1</v>
      </c>
      <c r="AF381" t="s">
        <v>141</v>
      </c>
      <c r="AG381" t="s">
        <v>60</v>
      </c>
      <c r="AH381" t="s">
        <v>60</v>
      </c>
      <c r="AI381" t="b">
        <v>0</v>
      </c>
      <c r="AJ381" t="s">
        <v>142</v>
      </c>
      <c r="AK381" t="s">
        <v>60</v>
      </c>
      <c r="AL381" t="s">
        <v>60</v>
      </c>
      <c r="AM381" t="s">
        <v>60</v>
      </c>
      <c r="AN381" t="s">
        <v>60</v>
      </c>
      <c r="AO381" t="s">
        <v>117</v>
      </c>
      <c r="AP381" t="b">
        <v>0</v>
      </c>
      <c r="AQ381" t="b">
        <v>0</v>
      </c>
      <c r="AR381" t="s">
        <v>71</v>
      </c>
      <c r="AS381" t="b">
        <v>0</v>
      </c>
      <c r="AT381" t="s">
        <v>60</v>
      </c>
      <c r="AU381" t="s">
        <v>60</v>
      </c>
      <c r="AX381" t="s">
        <v>60</v>
      </c>
      <c r="AY381" t="s">
        <v>60</v>
      </c>
      <c r="BA381" t="b">
        <v>0</v>
      </c>
      <c r="BB381" t="s">
        <v>60</v>
      </c>
      <c r="BD381" t="s">
        <v>60</v>
      </c>
    </row>
    <row r="382" spans="1:56" x14ac:dyDescent="0.25">
      <c r="A382" t="s">
        <v>132</v>
      </c>
      <c r="B382" t="s">
        <v>510</v>
      </c>
      <c r="C382" t="s">
        <v>148</v>
      </c>
      <c r="D382" t="s">
        <v>98</v>
      </c>
      <c r="E382" t="s">
        <v>98</v>
      </c>
      <c r="F382" t="s">
        <v>140</v>
      </c>
      <c r="G382" t="s">
        <v>511</v>
      </c>
      <c r="H382" t="s">
        <v>60</v>
      </c>
      <c r="I382" t="s">
        <v>60</v>
      </c>
      <c r="K382" t="s">
        <v>62</v>
      </c>
      <c r="L382">
        <v>25</v>
      </c>
      <c r="N382" t="str">
        <f t="shared" si="17"/>
        <v>0</v>
      </c>
      <c r="O382">
        <v>25</v>
      </c>
      <c r="P382" t="s">
        <v>63</v>
      </c>
      <c r="Q382" t="s">
        <v>79</v>
      </c>
      <c r="S382" t="s">
        <v>65</v>
      </c>
      <c r="T382" t="s">
        <v>66</v>
      </c>
      <c r="U382" t="s">
        <v>67</v>
      </c>
      <c r="V382" t="s">
        <v>67</v>
      </c>
      <c r="X382" t="b">
        <v>0</v>
      </c>
      <c r="Y382" t="b">
        <v>0</v>
      </c>
      <c r="Z382" t="b">
        <v>1</v>
      </c>
      <c r="AC382" t="s">
        <v>68</v>
      </c>
      <c r="AD382" t="b">
        <v>1</v>
      </c>
      <c r="AE382" t="b">
        <v>1</v>
      </c>
      <c r="AF382" t="s">
        <v>141</v>
      </c>
      <c r="AG382" t="s">
        <v>60</v>
      </c>
      <c r="AH382" t="s">
        <v>60</v>
      </c>
      <c r="AI382" t="b">
        <v>0</v>
      </c>
      <c r="AJ382" t="s">
        <v>142</v>
      </c>
      <c r="AK382" t="s">
        <v>60</v>
      </c>
      <c r="AL382" t="s">
        <v>60</v>
      </c>
      <c r="AM382" t="s">
        <v>60</v>
      </c>
      <c r="AN382" t="s">
        <v>60</v>
      </c>
      <c r="AO382" t="s">
        <v>117</v>
      </c>
      <c r="AP382" t="b">
        <v>0</v>
      </c>
      <c r="AQ382" t="b">
        <v>0</v>
      </c>
      <c r="AR382" t="s">
        <v>71</v>
      </c>
      <c r="AS382" t="b">
        <v>0</v>
      </c>
      <c r="AT382" t="s">
        <v>60</v>
      </c>
      <c r="AU382" t="s">
        <v>60</v>
      </c>
      <c r="AX382" t="s">
        <v>60</v>
      </c>
      <c r="AY382" t="s">
        <v>60</v>
      </c>
      <c r="BA382" t="b">
        <v>0</v>
      </c>
      <c r="BB382" t="s">
        <v>60</v>
      </c>
      <c r="BD382" t="s">
        <v>60</v>
      </c>
    </row>
    <row r="383" spans="1:56" x14ac:dyDescent="0.25">
      <c r="A383" t="s">
        <v>132</v>
      </c>
      <c r="B383" t="s">
        <v>512</v>
      </c>
      <c r="C383" t="s">
        <v>148</v>
      </c>
      <c r="D383" t="s">
        <v>105</v>
      </c>
      <c r="E383" t="s">
        <v>105</v>
      </c>
      <c r="F383" t="s">
        <v>140</v>
      </c>
      <c r="G383" t="s">
        <v>513</v>
      </c>
      <c r="H383" t="s">
        <v>60</v>
      </c>
      <c r="I383" t="s">
        <v>60</v>
      </c>
      <c r="K383" t="s">
        <v>62</v>
      </c>
      <c r="L383">
        <v>50</v>
      </c>
      <c r="N383" t="str">
        <f t="shared" si="17"/>
        <v>0</v>
      </c>
      <c r="O383">
        <v>50</v>
      </c>
      <c r="P383" t="s">
        <v>63</v>
      </c>
      <c r="Q383" t="s">
        <v>79</v>
      </c>
      <c r="S383" t="s">
        <v>65</v>
      </c>
      <c r="T383" t="s">
        <v>66</v>
      </c>
      <c r="U383" t="s">
        <v>67</v>
      </c>
      <c r="V383" t="s">
        <v>67</v>
      </c>
      <c r="X383" t="b">
        <v>0</v>
      </c>
      <c r="Y383" t="b">
        <v>0</v>
      </c>
      <c r="Z383" t="b">
        <v>1</v>
      </c>
      <c r="AC383" t="s">
        <v>68</v>
      </c>
      <c r="AD383" t="b">
        <v>1</v>
      </c>
      <c r="AE383" t="b">
        <v>1</v>
      </c>
      <c r="AF383" t="s">
        <v>141</v>
      </c>
      <c r="AG383" t="s">
        <v>60</v>
      </c>
      <c r="AH383" t="s">
        <v>60</v>
      </c>
      <c r="AI383" t="b">
        <v>0</v>
      </c>
      <c r="AJ383" t="s">
        <v>142</v>
      </c>
      <c r="AK383" t="s">
        <v>60</v>
      </c>
      <c r="AL383" t="s">
        <v>60</v>
      </c>
      <c r="AM383" t="s">
        <v>60</v>
      </c>
      <c r="AN383" t="s">
        <v>60</v>
      </c>
      <c r="AO383" t="s">
        <v>117</v>
      </c>
      <c r="AP383" t="b">
        <v>0</v>
      </c>
      <c r="AQ383" t="b">
        <v>0</v>
      </c>
      <c r="AR383" t="s">
        <v>71</v>
      </c>
      <c r="AS383" t="b">
        <v>0</v>
      </c>
      <c r="AT383" t="s">
        <v>60</v>
      </c>
      <c r="AU383" t="s">
        <v>60</v>
      </c>
      <c r="AX383" t="s">
        <v>60</v>
      </c>
      <c r="AY383" t="s">
        <v>60</v>
      </c>
      <c r="BA383" t="b">
        <v>0</v>
      </c>
      <c r="BB383" t="s">
        <v>60</v>
      </c>
      <c r="BD383" t="s">
        <v>60</v>
      </c>
    </row>
    <row r="384" spans="1:56" x14ac:dyDescent="0.25">
      <c r="A384" t="s">
        <v>132</v>
      </c>
      <c r="B384" t="s">
        <v>514</v>
      </c>
      <c r="C384" t="s">
        <v>153</v>
      </c>
      <c r="D384" t="s">
        <v>58</v>
      </c>
      <c r="E384" t="s">
        <v>58</v>
      </c>
      <c r="F384" t="s">
        <v>154</v>
      </c>
      <c r="G384" t="s">
        <v>515</v>
      </c>
      <c r="H384" t="s">
        <v>60</v>
      </c>
      <c r="I384" t="s">
        <v>60</v>
      </c>
      <c r="K384" t="s">
        <v>62</v>
      </c>
      <c r="L384">
        <v>100</v>
      </c>
      <c r="N384" t="str">
        <f t="shared" si="17"/>
        <v>0</v>
      </c>
      <c r="O384">
        <v>100</v>
      </c>
      <c r="P384" t="s">
        <v>78</v>
      </c>
      <c r="Q384" t="s">
        <v>64</v>
      </c>
      <c r="R384" t="s">
        <v>79</v>
      </c>
      <c r="S384" t="s">
        <v>65</v>
      </c>
      <c r="T384" t="s">
        <v>66</v>
      </c>
      <c r="U384" t="s">
        <v>67</v>
      </c>
      <c r="V384" t="s">
        <v>67</v>
      </c>
      <c r="X384" t="b">
        <v>0</v>
      </c>
      <c r="Y384" t="b">
        <v>0</v>
      </c>
      <c r="Z384" t="b">
        <v>1</v>
      </c>
      <c r="AC384" t="s">
        <v>68</v>
      </c>
      <c r="AD384" t="b">
        <v>1</v>
      </c>
      <c r="AE384" t="b">
        <v>1</v>
      </c>
      <c r="AF384" t="s">
        <v>60</v>
      </c>
      <c r="AG384" t="s">
        <v>60</v>
      </c>
      <c r="AH384" t="s">
        <v>60</v>
      </c>
      <c r="AI384" t="b">
        <v>0</v>
      </c>
      <c r="AJ384" t="s">
        <v>60</v>
      </c>
      <c r="AK384" t="s">
        <v>60</v>
      </c>
      <c r="AL384" t="s">
        <v>60</v>
      </c>
      <c r="AM384" t="s">
        <v>60</v>
      </c>
      <c r="AN384" t="s">
        <v>60</v>
      </c>
      <c r="AO384" t="s">
        <v>60</v>
      </c>
      <c r="AP384" t="b">
        <v>0</v>
      </c>
      <c r="AQ384" t="b">
        <v>0</v>
      </c>
      <c r="AR384" t="s">
        <v>71</v>
      </c>
      <c r="AS384" t="b">
        <v>0</v>
      </c>
      <c r="AT384" t="s">
        <v>60</v>
      </c>
      <c r="AU384" t="s">
        <v>60</v>
      </c>
      <c r="AX384" t="s">
        <v>60</v>
      </c>
      <c r="AY384" t="s">
        <v>60</v>
      </c>
      <c r="BA384" t="b">
        <v>0</v>
      </c>
      <c r="BB384" t="s">
        <v>60</v>
      </c>
      <c r="BD384" t="s">
        <v>60</v>
      </c>
    </row>
    <row r="385" spans="1:56" x14ac:dyDescent="0.25">
      <c r="A385" t="s">
        <v>132</v>
      </c>
      <c r="B385" t="s">
        <v>516</v>
      </c>
      <c r="C385" t="s">
        <v>153</v>
      </c>
      <c r="D385" t="s">
        <v>98</v>
      </c>
      <c r="E385" t="s">
        <v>98</v>
      </c>
      <c r="F385" t="s">
        <v>154</v>
      </c>
      <c r="G385" t="s">
        <v>511</v>
      </c>
      <c r="H385" t="s">
        <v>60</v>
      </c>
      <c r="I385" t="s">
        <v>60</v>
      </c>
      <c r="K385" t="s">
        <v>62</v>
      </c>
      <c r="L385">
        <v>100</v>
      </c>
      <c r="N385" t="str">
        <f t="shared" si="17"/>
        <v>0</v>
      </c>
      <c r="O385">
        <v>100</v>
      </c>
      <c r="P385" t="s">
        <v>78</v>
      </c>
      <c r="Q385" t="s">
        <v>64</v>
      </c>
      <c r="R385" t="s">
        <v>79</v>
      </c>
      <c r="S385" t="s">
        <v>65</v>
      </c>
      <c r="T385" t="s">
        <v>66</v>
      </c>
      <c r="U385" t="s">
        <v>67</v>
      </c>
      <c r="V385" t="s">
        <v>67</v>
      </c>
      <c r="X385" t="b">
        <v>0</v>
      </c>
      <c r="Y385" t="b">
        <v>0</v>
      </c>
      <c r="Z385" t="b">
        <v>1</v>
      </c>
      <c r="AC385" t="s">
        <v>68</v>
      </c>
      <c r="AD385" t="b">
        <v>1</v>
      </c>
      <c r="AE385" t="b">
        <v>1</v>
      </c>
      <c r="AF385" t="s">
        <v>60</v>
      </c>
      <c r="AG385" t="s">
        <v>60</v>
      </c>
      <c r="AH385" t="s">
        <v>60</v>
      </c>
      <c r="AI385" t="b">
        <v>0</v>
      </c>
      <c r="AJ385" t="s">
        <v>60</v>
      </c>
      <c r="AK385" t="s">
        <v>60</v>
      </c>
      <c r="AL385" t="s">
        <v>60</v>
      </c>
      <c r="AM385" t="s">
        <v>60</v>
      </c>
      <c r="AN385" t="s">
        <v>60</v>
      </c>
      <c r="AO385" t="s">
        <v>60</v>
      </c>
      <c r="AP385" t="b">
        <v>0</v>
      </c>
      <c r="AQ385" t="b">
        <v>0</v>
      </c>
      <c r="AR385" t="s">
        <v>71</v>
      </c>
      <c r="AS385" t="b">
        <v>0</v>
      </c>
      <c r="AT385" t="s">
        <v>60</v>
      </c>
      <c r="AU385" t="s">
        <v>60</v>
      </c>
      <c r="AX385" t="s">
        <v>60</v>
      </c>
      <c r="AY385" t="s">
        <v>60</v>
      </c>
      <c r="BA385" t="b">
        <v>0</v>
      </c>
      <c r="BB385" t="s">
        <v>60</v>
      </c>
      <c r="BD385" t="s">
        <v>60</v>
      </c>
    </row>
    <row r="386" spans="1:56" x14ac:dyDescent="0.25">
      <c r="A386" t="s">
        <v>132</v>
      </c>
      <c r="B386" t="s">
        <v>517</v>
      </c>
      <c r="C386" t="s">
        <v>153</v>
      </c>
      <c r="D386" t="s">
        <v>102</v>
      </c>
      <c r="E386" t="s">
        <v>102</v>
      </c>
      <c r="F386" t="s">
        <v>154</v>
      </c>
      <c r="G386" t="s">
        <v>518</v>
      </c>
      <c r="H386" t="s">
        <v>60</v>
      </c>
      <c r="I386" t="s">
        <v>60</v>
      </c>
      <c r="K386" t="s">
        <v>62</v>
      </c>
      <c r="L386">
        <v>100</v>
      </c>
      <c r="N386" t="str">
        <f t="shared" si="17"/>
        <v>0</v>
      </c>
      <c r="O386">
        <v>100</v>
      </c>
      <c r="P386" t="s">
        <v>78</v>
      </c>
      <c r="Q386" t="s">
        <v>64</v>
      </c>
      <c r="R386" t="s">
        <v>79</v>
      </c>
      <c r="S386" t="s">
        <v>65</v>
      </c>
      <c r="T386" t="s">
        <v>66</v>
      </c>
      <c r="U386" t="s">
        <v>67</v>
      </c>
      <c r="V386" t="s">
        <v>67</v>
      </c>
      <c r="X386" t="b">
        <v>0</v>
      </c>
      <c r="Y386" t="b">
        <v>0</v>
      </c>
      <c r="Z386" t="b">
        <v>1</v>
      </c>
      <c r="AC386" t="s">
        <v>68</v>
      </c>
      <c r="AD386" t="b">
        <v>1</v>
      </c>
      <c r="AE386" t="b">
        <v>1</v>
      </c>
      <c r="AF386" t="s">
        <v>60</v>
      </c>
      <c r="AG386" t="s">
        <v>60</v>
      </c>
      <c r="AH386" t="s">
        <v>60</v>
      </c>
      <c r="AI386" t="b">
        <v>0</v>
      </c>
      <c r="AJ386" t="s">
        <v>60</v>
      </c>
      <c r="AK386" t="s">
        <v>60</v>
      </c>
      <c r="AL386" t="s">
        <v>60</v>
      </c>
      <c r="AM386" t="s">
        <v>60</v>
      </c>
      <c r="AN386" t="s">
        <v>60</v>
      </c>
      <c r="AO386" t="s">
        <v>60</v>
      </c>
      <c r="AP386" t="b">
        <v>0</v>
      </c>
      <c r="AQ386" t="b">
        <v>0</v>
      </c>
      <c r="AR386" t="s">
        <v>71</v>
      </c>
      <c r="AS386" t="b">
        <v>0</v>
      </c>
      <c r="AT386" t="s">
        <v>60</v>
      </c>
      <c r="AU386" t="s">
        <v>60</v>
      </c>
      <c r="AX386" t="s">
        <v>60</v>
      </c>
      <c r="AY386" t="s">
        <v>60</v>
      </c>
      <c r="BA386" t="b">
        <v>0</v>
      </c>
      <c r="BB386" t="s">
        <v>60</v>
      </c>
      <c r="BD386" t="s">
        <v>60</v>
      </c>
    </row>
    <row r="387" spans="1:56" x14ac:dyDescent="0.25">
      <c r="A387" t="s">
        <v>132</v>
      </c>
      <c r="B387" t="s">
        <v>519</v>
      </c>
      <c r="C387" t="s">
        <v>153</v>
      </c>
      <c r="D387" t="s">
        <v>105</v>
      </c>
      <c r="E387" t="s">
        <v>105</v>
      </c>
      <c r="F387" t="s">
        <v>154</v>
      </c>
      <c r="G387" t="s">
        <v>520</v>
      </c>
      <c r="H387" t="s">
        <v>60</v>
      </c>
      <c r="I387" t="s">
        <v>60</v>
      </c>
      <c r="K387" t="s">
        <v>62</v>
      </c>
      <c r="L387">
        <v>100</v>
      </c>
      <c r="N387" t="str">
        <f t="shared" si="17"/>
        <v>0</v>
      </c>
      <c r="O387">
        <v>100</v>
      </c>
      <c r="P387" t="s">
        <v>78</v>
      </c>
      <c r="Q387" t="s">
        <v>64</v>
      </c>
      <c r="R387" t="s">
        <v>79</v>
      </c>
      <c r="S387" t="s">
        <v>65</v>
      </c>
      <c r="T387" t="s">
        <v>66</v>
      </c>
      <c r="U387" t="s">
        <v>67</v>
      </c>
      <c r="V387" t="s">
        <v>67</v>
      </c>
      <c r="X387" t="b">
        <v>0</v>
      </c>
      <c r="Y387" t="b">
        <v>0</v>
      </c>
      <c r="Z387" t="b">
        <v>1</v>
      </c>
      <c r="AC387" t="s">
        <v>68</v>
      </c>
      <c r="AD387" t="b">
        <v>1</v>
      </c>
      <c r="AE387" t="b">
        <v>1</v>
      </c>
      <c r="AF387" t="s">
        <v>60</v>
      </c>
      <c r="AG387" t="s">
        <v>60</v>
      </c>
      <c r="AH387" t="s">
        <v>60</v>
      </c>
      <c r="AI387" t="b">
        <v>0</v>
      </c>
      <c r="AJ387" t="s">
        <v>60</v>
      </c>
      <c r="AK387" t="s">
        <v>60</v>
      </c>
      <c r="AL387" t="s">
        <v>60</v>
      </c>
      <c r="AM387" t="s">
        <v>60</v>
      </c>
      <c r="AN387" t="s">
        <v>60</v>
      </c>
      <c r="AO387" t="s">
        <v>60</v>
      </c>
      <c r="AP387" t="b">
        <v>0</v>
      </c>
      <c r="AQ387" t="b">
        <v>0</v>
      </c>
      <c r="AR387" t="s">
        <v>71</v>
      </c>
      <c r="AS387" t="b">
        <v>0</v>
      </c>
      <c r="AT387" t="s">
        <v>60</v>
      </c>
      <c r="AU387" t="s">
        <v>60</v>
      </c>
      <c r="AX387" t="s">
        <v>60</v>
      </c>
      <c r="AY387" t="s">
        <v>60</v>
      </c>
      <c r="BA387" t="b">
        <v>0</v>
      </c>
      <c r="BB387" t="s">
        <v>60</v>
      </c>
      <c r="BD387" t="s">
        <v>60</v>
      </c>
    </row>
    <row r="388" spans="1:56" x14ac:dyDescent="0.25">
      <c r="A388" t="s">
        <v>132</v>
      </c>
      <c r="B388" t="s">
        <v>521</v>
      </c>
      <c r="C388" t="s">
        <v>158</v>
      </c>
      <c r="D388" t="s">
        <v>58</v>
      </c>
      <c r="E388" t="s">
        <v>58</v>
      </c>
      <c r="F388" t="s">
        <v>154</v>
      </c>
      <c r="G388" t="s">
        <v>515</v>
      </c>
      <c r="H388" t="s">
        <v>60</v>
      </c>
      <c r="I388" t="s">
        <v>60</v>
      </c>
      <c r="K388" t="s">
        <v>62</v>
      </c>
      <c r="L388">
        <v>100</v>
      </c>
      <c r="N388" t="str">
        <f t="shared" si="17"/>
        <v>0</v>
      </c>
      <c r="O388">
        <v>100</v>
      </c>
      <c r="P388" t="s">
        <v>63</v>
      </c>
      <c r="Q388" t="s">
        <v>64</v>
      </c>
      <c r="R388" t="s">
        <v>79</v>
      </c>
      <c r="S388" t="s">
        <v>65</v>
      </c>
      <c r="T388" t="s">
        <v>66</v>
      </c>
      <c r="U388" t="s">
        <v>67</v>
      </c>
      <c r="V388" t="s">
        <v>67</v>
      </c>
      <c r="X388" t="b">
        <v>0</v>
      </c>
      <c r="Y388" t="b">
        <v>0</v>
      </c>
      <c r="Z388" t="b">
        <v>1</v>
      </c>
      <c r="AC388" t="s">
        <v>68</v>
      </c>
      <c r="AD388" t="b">
        <v>1</v>
      </c>
      <c r="AE388" t="b">
        <v>1</v>
      </c>
      <c r="AF388" t="s">
        <v>60</v>
      </c>
      <c r="AG388" t="s">
        <v>60</v>
      </c>
      <c r="AH388" t="s">
        <v>60</v>
      </c>
      <c r="AI388" t="b">
        <v>0</v>
      </c>
      <c r="AJ388" t="s">
        <v>60</v>
      </c>
      <c r="AK388" t="s">
        <v>60</v>
      </c>
      <c r="AL388" t="s">
        <v>60</v>
      </c>
      <c r="AM388" t="s">
        <v>60</v>
      </c>
      <c r="AN388" t="s">
        <v>60</v>
      </c>
      <c r="AO388" t="s">
        <v>60</v>
      </c>
      <c r="AP388" t="b">
        <v>0</v>
      </c>
      <c r="AQ388" t="b">
        <v>0</v>
      </c>
      <c r="AR388" t="s">
        <v>71</v>
      </c>
      <c r="AS388" t="b">
        <v>0</v>
      </c>
      <c r="AT388" t="s">
        <v>60</v>
      </c>
      <c r="AU388" t="s">
        <v>60</v>
      </c>
      <c r="AX388" t="s">
        <v>60</v>
      </c>
      <c r="AY388" t="s">
        <v>60</v>
      </c>
      <c r="BA388" t="b">
        <v>0</v>
      </c>
      <c r="BB388" t="s">
        <v>60</v>
      </c>
      <c r="BD388" t="s">
        <v>60</v>
      </c>
    </row>
    <row r="389" spans="1:56" x14ac:dyDescent="0.25">
      <c r="A389" t="s">
        <v>132</v>
      </c>
      <c r="B389" t="s">
        <v>522</v>
      </c>
      <c r="C389" t="s">
        <v>158</v>
      </c>
      <c r="D389" t="s">
        <v>98</v>
      </c>
      <c r="E389" t="s">
        <v>98</v>
      </c>
      <c r="F389" t="s">
        <v>154</v>
      </c>
      <c r="G389" t="s">
        <v>511</v>
      </c>
      <c r="H389" t="s">
        <v>60</v>
      </c>
      <c r="I389" t="s">
        <v>60</v>
      </c>
      <c r="K389" t="s">
        <v>62</v>
      </c>
      <c r="L389">
        <v>100</v>
      </c>
      <c r="N389" t="str">
        <f t="shared" si="17"/>
        <v>0</v>
      </c>
      <c r="O389">
        <v>100</v>
      </c>
      <c r="P389" t="s">
        <v>63</v>
      </c>
      <c r="Q389" t="s">
        <v>64</v>
      </c>
      <c r="R389" t="s">
        <v>79</v>
      </c>
      <c r="S389" t="s">
        <v>65</v>
      </c>
      <c r="T389" t="s">
        <v>66</v>
      </c>
      <c r="U389" t="s">
        <v>67</v>
      </c>
      <c r="V389" t="s">
        <v>67</v>
      </c>
      <c r="X389" t="b">
        <v>0</v>
      </c>
      <c r="Y389" t="b">
        <v>0</v>
      </c>
      <c r="Z389" t="b">
        <v>1</v>
      </c>
      <c r="AC389" t="s">
        <v>68</v>
      </c>
      <c r="AD389" t="b">
        <v>1</v>
      </c>
      <c r="AE389" t="b">
        <v>1</v>
      </c>
      <c r="AF389" t="s">
        <v>60</v>
      </c>
      <c r="AG389" t="s">
        <v>60</v>
      </c>
      <c r="AH389" t="s">
        <v>60</v>
      </c>
      <c r="AI389" t="b">
        <v>0</v>
      </c>
      <c r="AJ389" t="s">
        <v>60</v>
      </c>
      <c r="AK389" t="s">
        <v>60</v>
      </c>
      <c r="AL389" t="s">
        <v>60</v>
      </c>
      <c r="AM389" t="s">
        <v>60</v>
      </c>
      <c r="AN389" t="s">
        <v>60</v>
      </c>
      <c r="AO389" t="s">
        <v>60</v>
      </c>
      <c r="AP389" t="b">
        <v>0</v>
      </c>
      <c r="AQ389" t="b">
        <v>0</v>
      </c>
      <c r="AR389" t="s">
        <v>71</v>
      </c>
      <c r="AS389" t="b">
        <v>0</v>
      </c>
      <c r="AT389" t="s">
        <v>60</v>
      </c>
      <c r="AU389" t="s">
        <v>60</v>
      </c>
      <c r="AX389" t="s">
        <v>60</v>
      </c>
      <c r="AY389" t="s">
        <v>60</v>
      </c>
      <c r="BA389" t="b">
        <v>0</v>
      </c>
      <c r="BB389" t="s">
        <v>60</v>
      </c>
      <c r="BD389" t="s">
        <v>60</v>
      </c>
    </row>
    <row r="390" spans="1:56" x14ac:dyDescent="0.25">
      <c r="A390" t="s">
        <v>132</v>
      </c>
      <c r="B390" t="s">
        <v>523</v>
      </c>
      <c r="C390" t="s">
        <v>158</v>
      </c>
      <c r="D390" t="s">
        <v>102</v>
      </c>
      <c r="E390" t="s">
        <v>102</v>
      </c>
      <c r="F390" t="s">
        <v>154</v>
      </c>
      <c r="G390" t="s">
        <v>518</v>
      </c>
      <c r="H390" t="s">
        <v>60</v>
      </c>
      <c r="I390" t="s">
        <v>60</v>
      </c>
      <c r="K390" t="s">
        <v>62</v>
      </c>
      <c r="L390">
        <v>100</v>
      </c>
      <c r="N390" t="str">
        <f t="shared" si="17"/>
        <v>0</v>
      </c>
      <c r="O390">
        <v>100</v>
      </c>
      <c r="P390" t="s">
        <v>63</v>
      </c>
      <c r="Q390" t="s">
        <v>64</v>
      </c>
      <c r="R390" t="s">
        <v>79</v>
      </c>
      <c r="S390" t="s">
        <v>65</v>
      </c>
      <c r="T390" t="s">
        <v>66</v>
      </c>
      <c r="U390" t="s">
        <v>67</v>
      </c>
      <c r="V390" t="s">
        <v>67</v>
      </c>
      <c r="X390" t="b">
        <v>0</v>
      </c>
      <c r="Y390" t="b">
        <v>0</v>
      </c>
      <c r="Z390" t="b">
        <v>1</v>
      </c>
      <c r="AC390" t="s">
        <v>68</v>
      </c>
      <c r="AD390" t="b">
        <v>1</v>
      </c>
      <c r="AE390" t="b">
        <v>1</v>
      </c>
      <c r="AF390" t="s">
        <v>60</v>
      </c>
      <c r="AG390" t="s">
        <v>60</v>
      </c>
      <c r="AH390" t="s">
        <v>60</v>
      </c>
      <c r="AI390" t="b">
        <v>0</v>
      </c>
      <c r="AJ390" t="s">
        <v>60</v>
      </c>
      <c r="AK390" t="s">
        <v>60</v>
      </c>
      <c r="AL390" t="s">
        <v>60</v>
      </c>
      <c r="AM390" t="s">
        <v>60</v>
      </c>
      <c r="AN390" t="s">
        <v>60</v>
      </c>
      <c r="AO390" t="s">
        <v>60</v>
      </c>
      <c r="AP390" t="b">
        <v>0</v>
      </c>
      <c r="AQ390" t="b">
        <v>0</v>
      </c>
      <c r="AR390" t="s">
        <v>71</v>
      </c>
      <c r="AS390" t="b">
        <v>0</v>
      </c>
      <c r="AT390" t="s">
        <v>60</v>
      </c>
      <c r="AU390" t="s">
        <v>60</v>
      </c>
      <c r="AX390" t="s">
        <v>60</v>
      </c>
      <c r="AY390" t="s">
        <v>60</v>
      </c>
      <c r="BA390" t="b">
        <v>0</v>
      </c>
      <c r="BB390" t="s">
        <v>60</v>
      </c>
      <c r="BD390" t="s">
        <v>60</v>
      </c>
    </row>
    <row r="391" spans="1:56" x14ac:dyDescent="0.25">
      <c r="A391" t="s">
        <v>132</v>
      </c>
      <c r="B391" t="s">
        <v>524</v>
      </c>
      <c r="C391" t="s">
        <v>158</v>
      </c>
      <c r="D391" t="s">
        <v>105</v>
      </c>
      <c r="E391" t="s">
        <v>105</v>
      </c>
      <c r="F391" t="s">
        <v>154</v>
      </c>
      <c r="G391" t="s">
        <v>520</v>
      </c>
      <c r="H391" t="s">
        <v>60</v>
      </c>
      <c r="I391" t="s">
        <v>60</v>
      </c>
      <c r="K391" t="s">
        <v>62</v>
      </c>
      <c r="L391">
        <v>100</v>
      </c>
      <c r="N391" t="str">
        <f t="shared" si="17"/>
        <v>0</v>
      </c>
      <c r="O391">
        <v>100</v>
      </c>
      <c r="P391" t="s">
        <v>63</v>
      </c>
      <c r="Q391" t="s">
        <v>64</v>
      </c>
      <c r="R391" t="s">
        <v>79</v>
      </c>
      <c r="S391" t="s">
        <v>65</v>
      </c>
      <c r="T391" t="s">
        <v>66</v>
      </c>
      <c r="U391" t="s">
        <v>67</v>
      </c>
      <c r="V391" t="s">
        <v>67</v>
      </c>
      <c r="X391" t="b">
        <v>0</v>
      </c>
      <c r="Y391" t="b">
        <v>0</v>
      </c>
      <c r="Z391" t="b">
        <v>1</v>
      </c>
      <c r="AC391" t="s">
        <v>68</v>
      </c>
      <c r="AD391" t="b">
        <v>1</v>
      </c>
      <c r="AE391" t="b">
        <v>1</v>
      </c>
      <c r="AF391" t="s">
        <v>60</v>
      </c>
      <c r="AG391" t="s">
        <v>60</v>
      </c>
      <c r="AH391" t="s">
        <v>60</v>
      </c>
      <c r="AI391" t="b">
        <v>0</v>
      </c>
      <c r="AJ391" t="s">
        <v>60</v>
      </c>
      <c r="AK391" t="s">
        <v>60</v>
      </c>
      <c r="AL391" t="s">
        <v>60</v>
      </c>
      <c r="AM391" t="s">
        <v>60</v>
      </c>
      <c r="AN391" t="s">
        <v>60</v>
      </c>
      <c r="AO391" t="s">
        <v>60</v>
      </c>
      <c r="AP391" t="b">
        <v>0</v>
      </c>
      <c r="AQ391" t="b">
        <v>0</v>
      </c>
      <c r="AR391" t="s">
        <v>71</v>
      </c>
      <c r="AS391" t="b">
        <v>0</v>
      </c>
      <c r="AT391" t="s">
        <v>60</v>
      </c>
      <c r="AU391" t="s">
        <v>60</v>
      </c>
      <c r="AX391" t="s">
        <v>60</v>
      </c>
      <c r="AY391" t="s">
        <v>60</v>
      </c>
      <c r="BA391" t="b">
        <v>0</v>
      </c>
      <c r="BB391" t="s">
        <v>60</v>
      </c>
      <c r="BD391" t="s">
        <v>60</v>
      </c>
    </row>
    <row r="392" spans="1:56" x14ac:dyDescent="0.25">
      <c r="A392" t="s">
        <v>188</v>
      </c>
      <c r="B392" t="s">
        <v>525</v>
      </c>
      <c r="C392">
        <v>1302300</v>
      </c>
      <c r="D392" t="s">
        <v>81</v>
      </c>
      <c r="E392" t="s">
        <v>81</v>
      </c>
      <c r="F392" t="s">
        <v>190</v>
      </c>
      <c r="G392" t="s">
        <v>439</v>
      </c>
      <c r="H392" t="str">
        <f>"01901"</f>
        <v>01901</v>
      </c>
      <c r="I392" t="s">
        <v>60</v>
      </c>
      <c r="J392" t="s">
        <v>191</v>
      </c>
      <c r="K392" t="s">
        <v>62</v>
      </c>
      <c r="L392">
        <v>30</v>
      </c>
      <c r="N392" t="str">
        <f t="shared" si="17"/>
        <v>0</v>
      </c>
      <c r="O392">
        <v>30</v>
      </c>
      <c r="P392" t="s">
        <v>96</v>
      </c>
      <c r="Q392" t="s">
        <v>79</v>
      </c>
      <c r="R392" t="s">
        <v>79</v>
      </c>
      <c r="S392" t="s">
        <v>65</v>
      </c>
      <c r="T392" t="s">
        <v>66</v>
      </c>
      <c r="U392" t="s">
        <v>67</v>
      </c>
      <c r="V392" t="s">
        <v>67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68</v>
      </c>
      <c r="AD392" t="b">
        <v>0</v>
      </c>
      <c r="AE392" t="b">
        <v>0</v>
      </c>
      <c r="AF392" t="s">
        <v>69</v>
      </c>
      <c r="AG392" t="s">
        <v>60</v>
      </c>
      <c r="AH392" t="s">
        <v>60</v>
      </c>
      <c r="AI392" t="b">
        <v>1</v>
      </c>
      <c r="AJ392" t="s">
        <v>60</v>
      </c>
      <c r="AK392" t="s">
        <v>60</v>
      </c>
      <c r="AL392" t="s">
        <v>60</v>
      </c>
      <c r="AM392" t="s">
        <v>60</v>
      </c>
      <c r="AN392" t="s">
        <v>60</v>
      </c>
      <c r="AO392" t="s">
        <v>70</v>
      </c>
      <c r="AP392" t="b">
        <v>0</v>
      </c>
      <c r="AQ392" t="b">
        <v>0</v>
      </c>
      <c r="AR392" t="s">
        <v>71</v>
      </c>
      <c r="AS392" t="b">
        <v>0</v>
      </c>
      <c r="AT392" t="s">
        <v>60</v>
      </c>
      <c r="AU392" t="s">
        <v>60</v>
      </c>
      <c r="AX392" t="s">
        <v>60</v>
      </c>
      <c r="AY392" t="s">
        <v>60</v>
      </c>
      <c r="BA392" t="b">
        <v>0</v>
      </c>
      <c r="BB392" t="s">
        <v>60</v>
      </c>
      <c r="BD392" t="s">
        <v>60</v>
      </c>
    </row>
    <row r="393" spans="1:56" x14ac:dyDescent="0.25">
      <c r="A393" t="s">
        <v>188</v>
      </c>
      <c r="B393" t="s">
        <v>526</v>
      </c>
      <c r="C393">
        <v>1303320</v>
      </c>
      <c r="D393" t="s">
        <v>85</v>
      </c>
      <c r="E393" t="s">
        <v>85</v>
      </c>
      <c r="F393" t="s">
        <v>195</v>
      </c>
      <c r="G393" t="s">
        <v>439</v>
      </c>
      <c r="H393" t="str">
        <f>"01902"</f>
        <v>01902</v>
      </c>
      <c r="I393" t="s">
        <v>60</v>
      </c>
      <c r="J393" t="s">
        <v>196</v>
      </c>
      <c r="K393" t="s">
        <v>62</v>
      </c>
      <c r="L393">
        <v>30</v>
      </c>
      <c r="N393" t="str">
        <f t="shared" si="17"/>
        <v>0</v>
      </c>
      <c r="O393">
        <v>30</v>
      </c>
      <c r="P393" t="s">
        <v>96</v>
      </c>
      <c r="Q393" t="s">
        <v>79</v>
      </c>
      <c r="R393" t="s">
        <v>79</v>
      </c>
      <c r="S393" t="s">
        <v>65</v>
      </c>
      <c r="T393" t="s">
        <v>66</v>
      </c>
      <c r="U393" t="s">
        <v>67</v>
      </c>
      <c r="V393" t="s">
        <v>67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68</v>
      </c>
      <c r="AD393" t="b">
        <v>0</v>
      </c>
      <c r="AE393" t="b">
        <v>0</v>
      </c>
      <c r="AF393" t="s">
        <v>69</v>
      </c>
      <c r="AG393" t="s">
        <v>60</v>
      </c>
      <c r="AH393" t="s">
        <v>60</v>
      </c>
      <c r="AI393" t="b">
        <v>1</v>
      </c>
      <c r="AJ393" t="s">
        <v>60</v>
      </c>
      <c r="AK393" t="s">
        <v>60</v>
      </c>
      <c r="AL393" t="s">
        <v>60</v>
      </c>
      <c r="AM393" t="s">
        <v>60</v>
      </c>
      <c r="AN393" t="s">
        <v>60</v>
      </c>
      <c r="AO393" t="s">
        <v>70</v>
      </c>
      <c r="AP393" t="b">
        <v>0</v>
      </c>
      <c r="AQ393" t="b">
        <v>0</v>
      </c>
      <c r="AR393" t="s">
        <v>71</v>
      </c>
      <c r="AS393" t="b">
        <v>0</v>
      </c>
      <c r="AT393" t="s">
        <v>60</v>
      </c>
      <c r="AU393" t="s">
        <v>60</v>
      </c>
      <c r="AX393" t="s">
        <v>60</v>
      </c>
      <c r="AY393" t="s">
        <v>60</v>
      </c>
      <c r="BA393" t="b">
        <v>0</v>
      </c>
      <c r="BB393" t="s">
        <v>60</v>
      </c>
      <c r="BD393" t="s">
        <v>60</v>
      </c>
    </row>
    <row r="394" spans="1:56" x14ac:dyDescent="0.25">
      <c r="A394" t="s">
        <v>188</v>
      </c>
      <c r="B394" t="s">
        <v>527</v>
      </c>
      <c r="C394">
        <v>1302480</v>
      </c>
      <c r="D394" t="s">
        <v>98</v>
      </c>
      <c r="E394" t="s">
        <v>98</v>
      </c>
      <c r="F394" t="s">
        <v>190</v>
      </c>
      <c r="G394" t="s">
        <v>439</v>
      </c>
      <c r="H394" t="str">
        <f>"01901"</f>
        <v>01901</v>
      </c>
      <c r="I394" t="s">
        <v>60</v>
      </c>
      <c r="J394" t="s">
        <v>191</v>
      </c>
      <c r="K394" t="s">
        <v>62</v>
      </c>
      <c r="L394">
        <v>15</v>
      </c>
      <c r="N394" t="str">
        <f t="shared" si="17"/>
        <v>0</v>
      </c>
      <c r="O394">
        <v>15</v>
      </c>
      <c r="P394" t="s">
        <v>96</v>
      </c>
      <c r="Q394" t="s">
        <v>79</v>
      </c>
      <c r="R394" t="s">
        <v>79</v>
      </c>
      <c r="S394" t="s">
        <v>65</v>
      </c>
      <c r="T394" t="s">
        <v>66</v>
      </c>
      <c r="U394" t="s">
        <v>67</v>
      </c>
      <c r="V394" t="s">
        <v>67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68</v>
      </c>
      <c r="AD394" t="b">
        <v>0</v>
      </c>
      <c r="AE394" t="b">
        <v>0</v>
      </c>
      <c r="AF394" t="s">
        <v>69</v>
      </c>
      <c r="AG394" t="s">
        <v>60</v>
      </c>
      <c r="AH394" t="s">
        <v>60</v>
      </c>
      <c r="AI394" t="b">
        <v>1</v>
      </c>
      <c r="AJ394" t="s">
        <v>60</v>
      </c>
      <c r="AK394" t="s">
        <v>60</v>
      </c>
      <c r="AL394" t="s">
        <v>60</v>
      </c>
      <c r="AM394" t="s">
        <v>60</v>
      </c>
      <c r="AN394" t="s">
        <v>60</v>
      </c>
      <c r="AO394" t="s">
        <v>70</v>
      </c>
      <c r="AP394" t="b">
        <v>0</v>
      </c>
      <c r="AQ394" t="b">
        <v>0</v>
      </c>
      <c r="AR394" t="s">
        <v>71</v>
      </c>
      <c r="AS394" t="b">
        <v>0</v>
      </c>
      <c r="AT394" t="s">
        <v>60</v>
      </c>
      <c r="AU394" t="s">
        <v>60</v>
      </c>
      <c r="AX394" t="s">
        <v>60</v>
      </c>
      <c r="AY394" t="s">
        <v>60</v>
      </c>
      <c r="BA394" t="b">
        <v>0</v>
      </c>
      <c r="BB394" t="s">
        <v>60</v>
      </c>
      <c r="BD394" t="s">
        <v>60</v>
      </c>
    </row>
    <row r="395" spans="1:56" x14ac:dyDescent="0.25">
      <c r="A395" t="s">
        <v>188</v>
      </c>
      <c r="B395" t="s">
        <v>528</v>
      </c>
      <c r="C395">
        <v>1302490</v>
      </c>
      <c r="D395" t="s">
        <v>98</v>
      </c>
      <c r="E395" t="s">
        <v>98</v>
      </c>
      <c r="F395" t="s">
        <v>190</v>
      </c>
      <c r="G395" t="s">
        <v>439</v>
      </c>
      <c r="H395" t="str">
        <f>"01901"</f>
        <v>01901</v>
      </c>
      <c r="I395" t="s">
        <v>60</v>
      </c>
      <c r="J395" t="s">
        <v>191</v>
      </c>
      <c r="K395" t="s">
        <v>62</v>
      </c>
      <c r="L395">
        <v>25</v>
      </c>
      <c r="N395" t="str">
        <f t="shared" si="17"/>
        <v>0</v>
      </c>
      <c r="O395">
        <v>25</v>
      </c>
      <c r="P395" t="s">
        <v>96</v>
      </c>
      <c r="Q395" t="s">
        <v>64</v>
      </c>
      <c r="R395" t="s">
        <v>79</v>
      </c>
      <c r="S395" t="s">
        <v>65</v>
      </c>
      <c r="T395" t="s">
        <v>66</v>
      </c>
      <c r="U395" t="s">
        <v>67</v>
      </c>
      <c r="V395" t="s">
        <v>67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68</v>
      </c>
      <c r="AD395" t="b">
        <v>0</v>
      </c>
      <c r="AE395" t="b">
        <v>0</v>
      </c>
      <c r="AF395" t="s">
        <v>69</v>
      </c>
      <c r="AG395" t="s">
        <v>60</v>
      </c>
      <c r="AH395" t="s">
        <v>60</v>
      </c>
      <c r="AI395" t="b">
        <v>1</v>
      </c>
      <c r="AJ395" t="s">
        <v>92</v>
      </c>
      <c r="AK395" t="s">
        <v>60</v>
      </c>
      <c r="AL395" t="s">
        <v>60</v>
      </c>
      <c r="AM395" t="s">
        <v>60</v>
      </c>
      <c r="AN395" t="s">
        <v>60</v>
      </c>
      <c r="AO395" t="s">
        <v>70</v>
      </c>
      <c r="AP395" t="b">
        <v>0</v>
      </c>
      <c r="AQ395" t="b">
        <v>0</v>
      </c>
      <c r="AR395" t="s">
        <v>71</v>
      </c>
      <c r="AS395" t="b">
        <v>0</v>
      </c>
      <c r="AT395" t="s">
        <v>60</v>
      </c>
      <c r="AU395" t="s">
        <v>60</v>
      </c>
      <c r="AX395" t="s">
        <v>60</v>
      </c>
      <c r="AY395" t="s">
        <v>60</v>
      </c>
      <c r="BA395" t="b">
        <v>0</v>
      </c>
      <c r="BB395" t="s">
        <v>60</v>
      </c>
      <c r="BD395" t="s">
        <v>60</v>
      </c>
    </row>
    <row r="396" spans="1:56" x14ac:dyDescent="0.25">
      <c r="A396" t="s">
        <v>228</v>
      </c>
      <c r="B396" t="s">
        <v>529</v>
      </c>
      <c r="C396">
        <v>1006332</v>
      </c>
      <c r="D396" t="s">
        <v>81</v>
      </c>
      <c r="E396" t="s">
        <v>81</v>
      </c>
      <c r="F396" t="s">
        <v>235</v>
      </c>
      <c r="G396" t="s">
        <v>530</v>
      </c>
      <c r="H396" t="str">
        <f>"01550"</f>
        <v>01550</v>
      </c>
      <c r="I396" t="s">
        <v>60</v>
      </c>
      <c r="J396" t="s">
        <v>237</v>
      </c>
      <c r="K396" t="s">
        <v>62</v>
      </c>
      <c r="L396">
        <v>20</v>
      </c>
      <c r="N396">
        <v>1</v>
      </c>
      <c r="O396">
        <v>19</v>
      </c>
      <c r="P396" t="s">
        <v>96</v>
      </c>
      <c r="Q396" t="s">
        <v>64</v>
      </c>
      <c r="R396" t="s">
        <v>79</v>
      </c>
      <c r="S396" t="s">
        <v>65</v>
      </c>
      <c r="T396" t="s">
        <v>66</v>
      </c>
      <c r="U396" t="s">
        <v>67</v>
      </c>
      <c r="V396" t="s">
        <v>67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68</v>
      </c>
      <c r="AD396" t="b">
        <v>0</v>
      </c>
      <c r="AE396" t="b">
        <v>0</v>
      </c>
      <c r="AF396" t="s">
        <v>69</v>
      </c>
      <c r="AG396" t="s">
        <v>60</v>
      </c>
      <c r="AH396" t="s">
        <v>60</v>
      </c>
      <c r="AI396" t="b">
        <v>1</v>
      </c>
      <c r="AJ396" t="s">
        <v>92</v>
      </c>
      <c r="AK396" t="s">
        <v>60</v>
      </c>
      <c r="AL396" t="s">
        <v>60</v>
      </c>
      <c r="AM396" t="s">
        <v>60</v>
      </c>
      <c r="AN396" t="s">
        <v>60</v>
      </c>
      <c r="AO396" t="s">
        <v>70</v>
      </c>
      <c r="AP396" t="b">
        <v>0</v>
      </c>
      <c r="AQ396" t="b">
        <v>0</v>
      </c>
      <c r="AR396" t="s">
        <v>71</v>
      </c>
      <c r="AS396" t="b">
        <v>0</v>
      </c>
      <c r="AT396" t="s">
        <v>60</v>
      </c>
      <c r="AU396" t="s">
        <v>60</v>
      </c>
      <c r="AX396" t="s">
        <v>60</v>
      </c>
      <c r="AY396" t="s">
        <v>60</v>
      </c>
      <c r="BA396" t="b">
        <v>0</v>
      </c>
      <c r="BB396" t="s">
        <v>60</v>
      </c>
      <c r="BD396" t="s">
        <v>60</v>
      </c>
    </row>
    <row r="397" spans="1:56" x14ac:dyDescent="0.25">
      <c r="A397" t="s">
        <v>228</v>
      </c>
      <c r="B397" t="s">
        <v>531</v>
      </c>
      <c r="C397">
        <v>1007330</v>
      </c>
      <c r="D397" t="s">
        <v>81</v>
      </c>
      <c r="E397" t="s">
        <v>81</v>
      </c>
      <c r="F397" t="s">
        <v>174</v>
      </c>
      <c r="G397" t="s">
        <v>439</v>
      </c>
      <c r="H397" t="s">
        <v>175</v>
      </c>
      <c r="I397" t="s">
        <v>60</v>
      </c>
      <c r="J397" t="s">
        <v>176</v>
      </c>
      <c r="K397" t="s">
        <v>62</v>
      </c>
      <c r="L397">
        <v>30</v>
      </c>
      <c r="N397" t="str">
        <f t="shared" ref="N397:N428" si="18">"0"</f>
        <v>0</v>
      </c>
      <c r="O397">
        <v>30</v>
      </c>
      <c r="P397" t="s">
        <v>63</v>
      </c>
      <c r="Q397" t="s">
        <v>79</v>
      </c>
      <c r="R397" t="s">
        <v>79</v>
      </c>
      <c r="S397" t="s">
        <v>65</v>
      </c>
      <c r="T397" t="s">
        <v>66</v>
      </c>
      <c r="U397" t="s">
        <v>67</v>
      </c>
      <c r="V397" t="s">
        <v>67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68</v>
      </c>
      <c r="AD397" t="b">
        <v>0</v>
      </c>
      <c r="AE397" t="b">
        <v>0</v>
      </c>
      <c r="AF397" t="s">
        <v>69</v>
      </c>
      <c r="AG397" t="s">
        <v>60</v>
      </c>
      <c r="AH397" t="s">
        <v>60</v>
      </c>
      <c r="AI397" t="b">
        <v>1</v>
      </c>
      <c r="AJ397" t="s">
        <v>60</v>
      </c>
      <c r="AK397" t="s">
        <v>60</v>
      </c>
      <c r="AL397" t="s">
        <v>60</v>
      </c>
      <c r="AM397" t="s">
        <v>60</v>
      </c>
      <c r="AN397" t="s">
        <v>60</v>
      </c>
      <c r="AO397" t="s">
        <v>70</v>
      </c>
      <c r="AP397" t="b">
        <v>0</v>
      </c>
      <c r="AQ397" t="b">
        <v>0</v>
      </c>
      <c r="AR397" t="s">
        <v>71</v>
      </c>
      <c r="AS397" t="b">
        <v>0</v>
      </c>
      <c r="AT397" t="s">
        <v>60</v>
      </c>
      <c r="AU397" t="s">
        <v>60</v>
      </c>
      <c r="AX397" t="s">
        <v>60</v>
      </c>
      <c r="AY397" t="s">
        <v>60</v>
      </c>
      <c r="BA397" t="b">
        <v>0</v>
      </c>
      <c r="BB397" t="s">
        <v>60</v>
      </c>
      <c r="BD397" t="s">
        <v>60</v>
      </c>
    </row>
    <row r="398" spans="1:56" x14ac:dyDescent="0.25">
      <c r="A398" t="s">
        <v>188</v>
      </c>
      <c r="B398" t="s">
        <v>532</v>
      </c>
      <c r="C398">
        <v>1305310</v>
      </c>
      <c r="D398" t="s">
        <v>85</v>
      </c>
      <c r="E398" t="s">
        <v>85</v>
      </c>
      <c r="F398" t="s">
        <v>199</v>
      </c>
      <c r="G398" t="s">
        <v>439</v>
      </c>
      <c r="H398" t="str">
        <f>"01102"</f>
        <v>01102</v>
      </c>
      <c r="I398" t="s">
        <v>60</v>
      </c>
      <c r="J398" t="s">
        <v>200</v>
      </c>
      <c r="K398" t="s">
        <v>62</v>
      </c>
      <c r="L398">
        <v>20</v>
      </c>
      <c r="N398" t="str">
        <f t="shared" si="18"/>
        <v>0</v>
      </c>
      <c r="O398">
        <v>20</v>
      </c>
      <c r="P398" t="s">
        <v>96</v>
      </c>
      <c r="Q398" t="s">
        <v>79</v>
      </c>
      <c r="R398" t="s">
        <v>79</v>
      </c>
      <c r="S398" t="s">
        <v>65</v>
      </c>
      <c r="T398" t="s">
        <v>66</v>
      </c>
      <c r="U398" t="s">
        <v>67</v>
      </c>
      <c r="V398" t="s">
        <v>67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68</v>
      </c>
      <c r="AD398" t="b">
        <v>0</v>
      </c>
      <c r="AE398" t="b">
        <v>0</v>
      </c>
      <c r="AF398" t="s">
        <v>69</v>
      </c>
      <c r="AG398" t="s">
        <v>60</v>
      </c>
      <c r="AH398" t="s">
        <v>60</v>
      </c>
      <c r="AI398" t="b">
        <v>1</v>
      </c>
      <c r="AJ398" t="s">
        <v>60</v>
      </c>
      <c r="AK398" t="s">
        <v>60</v>
      </c>
      <c r="AL398" t="s">
        <v>60</v>
      </c>
      <c r="AM398" t="s">
        <v>60</v>
      </c>
      <c r="AN398" t="s">
        <v>60</v>
      </c>
      <c r="AO398" t="s">
        <v>70</v>
      </c>
      <c r="AP398" t="b">
        <v>0</v>
      </c>
      <c r="AQ398" t="b">
        <v>0</v>
      </c>
      <c r="AR398" t="s">
        <v>71</v>
      </c>
      <c r="AS398" t="b">
        <v>0</v>
      </c>
      <c r="AT398" t="s">
        <v>60</v>
      </c>
      <c r="AU398" t="s">
        <v>60</v>
      </c>
      <c r="AX398" t="s">
        <v>60</v>
      </c>
      <c r="AY398" t="s">
        <v>60</v>
      </c>
      <c r="BA398" t="b">
        <v>0</v>
      </c>
      <c r="BB398" t="s">
        <v>60</v>
      </c>
      <c r="BD398" t="s">
        <v>60</v>
      </c>
    </row>
    <row r="399" spans="1:56" x14ac:dyDescent="0.25">
      <c r="A399" t="s">
        <v>424</v>
      </c>
      <c r="B399" t="s">
        <v>533</v>
      </c>
      <c r="C399">
        <v>9001320</v>
      </c>
      <c r="D399" t="s">
        <v>85</v>
      </c>
      <c r="E399" t="s">
        <v>85</v>
      </c>
      <c r="F399" t="s">
        <v>404</v>
      </c>
      <c r="G399" t="s">
        <v>450</v>
      </c>
      <c r="H399" t="str">
        <f>"01109"</f>
        <v>01109</v>
      </c>
      <c r="I399" t="s">
        <v>60</v>
      </c>
      <c r="J399" t="s">
        <v>405</v>
      </c>
      <c r="K399" t="s">
        <v>62</v>
      </c>
      <c r="L399">
        <v>25</v>
      </c>
      <c r="N399" t="str">
        <f t="shared" si="18"/>
        <v>0</v>
      </c>
      <c r="O399">
        <v>25</v>
      </c>
      <c r="P399" t="s">
        <v>96</v>
      </c>
      <c r="Q399" t="s">
        <v>64</v>
      </c>
      <c r="R399" t="s">
        <v>79</v>
      </c>
      <c r="S399" t="s">
        <v>65</v>
      </c>
      <c r="T399" t="s">
        <v>66</v>
      </c>
      <c r="U399" t="s">
        <v>67</v>
      </c>
      <c r="V399" t="s">
        <v>67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68</v>
      </c>
      <c r="AD399" t="b">
        <v>0</v>
      </c>
      <c r="AE399" t="b">
        <v>0</v>
      </c>
      <c r="AF399" t="s">
        <v>69</v>
      </c>
      <c r="AG399" t="s">
        <v>60</v>
      </c>
      <c r="AH399" t="s">
        <v>60</v>
      </c>
      <c r="AI399" t="b">
        <v>1</v>
      </c>
      <c r="AJ399" t="s">
        <v>60</v>
      </c>
      <c r="AK399" t="s">
        <v>60</v>
      </c>
      <c r="AL399" t="s">
        <v>60</v>
      </c>
      <c r="AM399" t="s">
        <v>60</v>
      </c>
      <c r="AN399" t="s">
        <v>60</v>
      </c>
      <c r="AO399" t="s">
        <v>117</v>
      </c>
      <c r="AP399" t="b">
        <v>0</v>
      </c>
      <c r="AQ399" t="b">
        <v>0</v>
      </c>
      <c r="AR399" t="s">
        <v>71</v>
      </c>
      <c r="AS399" t="b">
        <v>0</v>
      </c>
      <c r="AT399" t="s">
        <v>60</v>
      </c>
      <c r="AU399" t="s">
        <v>60</v>
      </c>
      <c r="AX399" t="s">
        <v>60</v>
      </c>
      <c r="AY399" t="s">
        <v>60</v>
      </c>
      <c r="BA399" t="b">
        <v>0</v>
      </c>
      <c r="BB399" t="s">
        <v>60</v>
      </c>
      <c r="BC399">
        <v>9001300</v>
      </c>
      <c r="BD399" t="s">
        <v>60</v>
      </c>
    </row>
    <row r="400" spans="1:56" x14ac:dyDescent="0.25">
      <c r="A400" t="s">
        <v>505</v>
      </c>
      <c r="B400" t="s">
        <v>534</v>
      </c>
      <c r="C400" t="s">
        <v>535</v>
      </c>
      <c r="D400" t="s">
        <v>81</v>
      </c>
      <c r="E400" t="s">
        <v>81</v>
      </c>
      <c r="F400" t="s">
        <v>134</v>
      </c>
      <c r="G400" t="str">
        <f>"0006"</f>
        <v>0006</v>
      </c>
      <c r="H400" t="str">
        <f>"06003"</f>
        <v>06003</v>
      </c>
      <c r="I400" t="s">
        <v>60</v>
      </c>
      <c r="J400" t="s">
        <v>135</v>
      </c>
      <c r="K400" t="s">
        <v>62</v>
      </c>
      <c r="L400">
        <v>25</v>
      </c>
      <c r="N400" t="str">
        <f t="shared" si="18"/>
        <v>0</v>
      </c>
      <c r="O400">
        <v>25</v>
      </c>
      <c r="P400" t="s">
        <v>78</v>
      </c>
      <c r="Q400" t="s">
        <v>64</v>
      </c>
      <c r="R400" t="s">
        <v>79</v>
      </c>
      <c r="S400" t="s">
        <v>65</v>
      </c>
      <c r="T400" t="s">
        <v>66</v>
      </c>
      <c r="U400" t="s">
        <v>67</v>
      </c>
      <c r="V400" t="s">
        <v>67</v>
      </c>
      <c r="X400" t="b">
        <v>0</v>
      </c>
      <c r="Y400" t="b">
        <v>1</v>
      </c>
      <c r="Z400" t="b">
        <v>1</v>
      </c>
      <c r="AA400">
        <v>103</v>
      </c>
      <c r="AB400">
        <v>230</v>
      </c>
      <c r="AC400" t="s">
        <v>68</v>
      </c>
      <c r="AD400" t="b">
        <v>0</v>
      </c>
      <c r="AE400" t="b">
        <v>0</v>
      </c>
      <c r="AF400" t="s">
        <v>69</v>
      </c>
      <c r="AG400" t="s">
        <v>60</v>
      </c>
      <c r="AH400" t="s">
        <v>60</v>
      </c>
      <c r="AI400" t="b">
        <v>1</v>
      </c>
      <c r="AJ400" t="s">
        <v>60</v>
      </c>
      <c r="AK400" t="s">
        <v>60</v>
      </c>
      <c r="AL400" t="s">
        <v>60</v>
      </c>
      <c r="AM400" t="s">
        <v>60</v>
      </c>
      <c r="AN400" t="s">
        <v>60</v>
      </c>
      <c r="AO400" t="s">
        <v>70</v>
      </c>
      <c r="AP400" t="b">
        <v>0</v>
      </c>
      <c r="AQ400" t="b">
        <v>0</v>
      </c>
      <c r="AR400" t="s">
        <v>71</v>
      </c>
      <c r="AS400" t="b">
        <v>0</v>
      </c>
      <c r="AT400" t="s">
        <v>60</v>
      </c>
      <c r="AU400" t="s">
        <v>60</v>
      </c>
      <c r="AX400" t="s">
        <v>60</v>
      </c>
      <c r="AY400" t="s">
        <v>60</v>
      </c>
      <c r="BA400" t="b">
        <v>0</v>
      </c>
      <c r="BB400" t="s">
        <v>60</v>
      </c>
      <c r="BD400" t="s">
        <v>60</v>
      </c>
    </row>
    <row r="401" spans="1:56" x14ac:dyDescent="0.25">
      <c r="A401" t="s">
        <v>505</v>
      </c>
      <c r="B401" t="s">
        <v>534</v>
      </c>
      <c r="C401" t="s">
        <v>535</v>
      </c>
      <c r="D401" t="s">
        <v>81</v>
      </c>
      <c r="E401" t="s">
        <v>81</v>
      </c>
      <c r="F401" t="s">
        <v>134</v>
      </c>
      <c r="G401" t="str">
        <f>"0005"</f>
        <v>0005</v>
      </c>
      <c r="H401" t="str">
        <f>"06003"</f>
        <v>06003</v>
      </c>
      <c r="I401" t="s">
        <v>60</v>
      </c>
      <c r="J401" t="s">
        <v>135</v>
      </c>
      <c r="K401" t="s">
        <v>62</v>
      </c>
      <c r="L401">
        <v>25</v>
      </c>
      <c r="N401" t="str">
        <f t="shared" si="18"/>
        <v>0</v>
      </c>
      <c r="O401">
        <v>25</v>
      </c>
      <c r="P401" t="s">
        <v>63</v>
      </c>
      <c r="Q401" t="s">
        <v>64</v>
      </c>
      <c r="R401" t="s">
        <v>79</v>
      </c>
      <c r="S401" t="s">
        <v>65</v>
      </c>
      <c r="T401" t="s">
        <v>66</v>
      </c>
      <c r="U401" t="s">
        <v>67</v>
      </c>
      <c r="V401" t="s">
        <v>67</v>
      </c>
      <c r="X401" t="b">
        <v>0</v>
      </c>
      <c r="Y401" t="b">
        <v>1</v>
      </c>
      <c r="Z401" t="b">
        <v>1</v>
      </c>
      <c r="AA401">
        <v>103</v>
      </c>
      <c r="AB401">
        <v>230</v>
      </c>
      <c r="AC401" t="s">
        <v>68</v>
      </c>
      <c r="AD401" t="b">
        <v>0</v>
      </c>
      <c r="AE401" t="b">
        <v>0</v>
      </c>
      <c r="AF401" t="s">
        <v>69</v>
      </c>
      <c r="AG401" t="s">
        <v>60</v>
      </c>
      <c r="AH401" t="s">
        <v>60</v>
      </c>
      <c r="AI401" t="b">
        <v>1</v>
      </c>
      <c r="AJ401" t="s">
        <v>60</v>
      </c>
      <c r="AK401" t="s">
        <v>60</v>
      </c>
      <c r="AL401" t="s">
        <v>60</v>
      </c>
      <c r="AM401" t="s">
        <v>60</v>
      </c>
      <c r="AN401" t="s">
        <v>60</v>
      </c>
      <c r="AO401" t="s">
        <v>70</v>
      </c>
      <c r="AP401" t="b">
        <v>0</v>
      </c>
      <c r="AQ401" t="b">
        <v>0</v>
      </c>
      <c r="AR401" t="s">
        <v>71</v>
      </c>
      <c r="AS401" t="b">
        <v>0</v>
      </c>
      <c r="AT401" t="s">
        <v>60</v>
      </c>
      <c r="AU401" t="s">
        <v>60</v>
      </c>
      <c r="AX401" t="s">
        <v>60</v>
      </c>
      <c r="AY401" t="s">
        <v>60</v>
      </c>
      <c r="BA401" t="b">
        <v>0</v>
      </c>
      <c r="BB401" t="s">
        <v>60</v>
      </c>
      <c r="BD401" t="s">
        <v>60</v>
      </c>
    </row>
    <row r="402" spans="1:56" x14ac:dyDescent="0.25">
      <c r="A402" t="s">
        <v>505</v>
      </c>
      <c r="B402" t="s">
        <v>536</v>
      </c>
      <c r="C402">
        <v>1500300</v>
      </c>
      <c r="D402" t="s">
        <v>85</v>
      </c>
      <c r="E402" t="s">
        <v>85</v>
      </c>
      <c r="F402" t="s">
        <v>294</v>
      </c>
      <c r="G402" t="s">
        <v>439</v>
      </c>
      <c r="H402" t="str">
        <f>"01804"</f>
        <v>01804</v>
      </c>
      <c r="I402" t="s">
        <v>60</v>
      </c>
      <c r="J402" t="s">
        <v>290</v>
      </c>
      <c r="K402" t="s">
        <v>62</v>
      </c>
      <c r="L402">
        <v>37</v>
      </c>
      <c r="N402" t="str">
        <f t="shared" si="18"/>
        <v>0</v>
      </c>
      <c r="O402">
        <v>37</v>
      </c>
      <c r="P402" t="s">
        <v>96</v>
      </c>
      <c r="Q402" t="s">
        <v>79</v>
      </c>
      <c r="R402" t="s">
        <v>79</v>
      </c>
      <c r="S402" t="s">
        <v>65</v>
      </c>
      <c r="T402" t="s">
        <v>66</v>
      </c>
      <c r="U402" t="s">
        <v>67</v>
      </c>
      <c r="V402" t="s">
        <v>67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68</v>
      </c>
      <c r="AD402" t="b">
        <v>0</v>
      </c>
      <c r="AE402" t="b">
        <v>0</v>
      </c>
      <c r="AF402" t="s">
        <v>69</v>
      </c>
      <c r="AG402" t="s">
        <v>60</v>
      </c>
      <c r="AH402" t="s">
        <v>60</v>
      </c>
      <c r="AI402" t="b">
        <v>1</v>
      </c>
      <c r="AJ402" t="s">
        <v>60</v>
      </c>
      <c r="AK402" t="s">
        <v>60</v>
      </c>
      <c r="AL402" t="s">
        <v>60</v>
      </c>
      <c r="AM402" t="s">
        <v>60</v>
      </c>
      <c r="AN402" t="s">
        <v>60</v>
      </c>
      <c r="AO402" t="s">
        <v>60</v>
      </c>
      <c r="AP402" t="b">
        <v>0</v>
      </c>
      <c r="AQ402" t="b">
        <v>0</v>
      </c>
      <c r="AR402" t="s">
        <v>71</v>
      </c>
      <c r="AS402" t="b">
        <v>0</v>
      </c>
      <c r="AT402" t="s">
        <v>60</v>
      </c>
      <c r="AU402" t="s">
        <v>60</v>
      </c>
      <c r="AX402" t="s">
        <v>60</v>
      </c>
      <c r="AY402" t="s">
        <v>60</v>
      </c>
      <c r="BA402" t="b">
        <v>0</v>
      </c>
      <c r="BB402" t="s">
        <v>60</v>
      </c>
      <c r="BD402" t="s">
        <v>60</v>
      </c>
    </row>
    <row r="403" spans="1:56" x14ac:dyDescent="0.25">
      <c r="A403" t="s">
        <v>188</v>
      </c>
      <c r="B403" t="s">
        <v>537</v>
      </c>
      <c r="C403">
        <v>1305320</v>
      </c>
      <c r="D403" t="s">
        <v>85</v>
      </c>
      <c r="E403" t="s">
        <v>85</v>
      </c>
      <c r="F403" t="s">
        <v>199</v>
      </c>
      <c r="G403" t="s">
        <v>439</v>
      </c>
      <c r="H403" t="str">
        <f>"01102"</f>
        <v>01102</v>
      </c>
      <c r="I403" t="s">
        <v>60</v>
      </c>
      <c r="J403" t="s">
        <v>200</v>
      </c>
      <c r="K403" t="s">
        <v>62</v>
      </c>
      <c r="L403">
        <v>15</v>
      </c>
      <c r="N403" t="str">
        <f t="shared" si="18"/>
        <v>0</v>
      </c>
      <c r="O403">
        <v>15</v>
      </c>
      <c r="P403" t="s">
        <v>96</v>
      </c>
      <c r="Q403" t="s">
        <v>79</v>
      </c>
      <c r="R403" t="s">
        <v>79</v>
      </c>
      <c r="S403" t="s">
        <v>65</v>
      </c>
      <c r="T403" t="s">
        <v>66</v>
      </c>
      <c r="U403" t="s">
        <v>67</v>
      </c>
      <c r="V403" t="s">
        <v>67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68</v>
      </c>
      <c r="AD403" t="b">
        <v>0</v>
      </c>
      <c r="AE403" t="b">
        <v>0</v>
      </c>
      <c r="AF403" t="s">
        <v>69</v>
      </c>
      <c r="AG403" t="s">
        <v>60</v>
      </c>
      <c r="AH403" t="s">
        <v>60</v>
      </c>
      <c r="AI403" t="b">
        <v>1</v>
      </c>
      <c r="AJ403" t="s">
        <v>60</v>
      </c>
      <c r="AK403" t="s">
        <v>60</v>
      </c>
      <c r="AL403" t="s">
        <v>60</v>
      </c>
      <c r="AM403" t="s">
        <v>60</v>
      </c>
      <c r="AN403" t="s">
        <v>60</v>
      </c>
      <c r="AO403" t="s">
        <v>70</v>
      </c>
      <c r="AP403" t="b">
        <v>0</v>
      </c>
      <c r="AQ403" t="b">
        <v>0</v>
      </c>
      <c r="AR403" t="s">
        <v>71</v>
      </c>
      <c r="AS403" t="b">
        <v>0</v>
      </c>
      <c r="AT403" t="s">
        <v>60</v>
      </c>
      <c r="AU403" t="s">
        <v>60</v>
      </c>
      <c r="AX403" t="s">
        <v>60</v>
      </c>
      <c r="AY403" t="s">
        <v>60</v>
      </c>
      <c r="BA403" t="b">
        <v>0</v>
      </c>
      <c r="BB403" t="s">
        <v>60</v>
      </c>
      <c r="BD403" t="s">
        <v>60</v>
      </c>
    </row>
    <row r="404" spans="1:56" x14ac:dyDescent="0.25">
      <c r="A404" t="s">
        <v>424</v>
      </c>
      <c r="B404" t="s">
        <v>538</v>
      </c>
      <c r="C404">
        <v>9001330</v>
      </c>
      <c r="D404" t="s">
        <v>102</v>
      </c>
      <c r="E404" t="s">
        <v>102</v>
      </c>
      <c r="F404" t="s">
        <v>404</v>
      </c>
      <c r="G404" t="s">
        <v>450</v>
      </c>
      <c r="H404" t="str">
        <f>"01109"</f>
        <v>01109</v>
      </c>
      <c r="I404" t="s">
        <v>60</v>
      </c>
      <c r="J404" t="s">
        <v>405</v>
      </c>
      <c r="K404" t="s">
        <v>62</v>
      </c>
      <c r="L404">
        <v>28</v>
      </c>
      <c r="N404" t="str">
        <f t="shared" si="18"/>
        <v>0</v>
      </c>
      <c r="O404">
        <v>28</v>
      </c>
      <c r="P404" t="s">
        <v>96</v>
      </c>
      <c r="Q404" t="s">
        <v>64</v>
      </c>
      <c r="R404" t="s">
        <v>79</v>
      </c>
      <c r="S404" t="s">
        <v>65</v>
      </c>
      <c r="T404" t="s">
        <v>66</v>
      </c>
      <c r="U404" t="s">
        <v>67</v>
      </c>
      <c r="V404" t="s">
        <v>67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68</v>
      </c>
      <c r="AD404" t="b">
        <v>0</v>
      </c>
      <c r="AE404" t="b">
        <v>0</v>
      </c>
      <c r="AF404" t="s">
        <v>69</v>
      </c>
      <c r="AG404" t="s">
        <v>60</v>
      </c>
      <c r="AH404" t="s">
        <v>60</v>
      </c>
      <c r="AI404" t="b">
        <v>1</v>
      </c>
      <c r="AJ404" t="s">
        <v>60</v>
      </c>
      <c r="AK404" t="s">
        <v>60</v>
      </c>
      <c r="AL404" t="s">
        <v>60</v>
      </c>
      <c r="AM404" t="s">
        <v>60</v>
      </c>
      <c r="AN404" t="s">
        <v>60</v>
      </c>
      <c r="AO404" t="s">
        <v>117</v>
      </c>
      <c r="AP404" t="b">
        <v>0</v>
      </c>
      <c r="AQ404" t="b">
        <v>0</v>
      </c>
      <c r="AR404" t="s">
        <v>71</v>
      </c>
      <c r="AS404" t="b">
        <v>0</v>
      </c>
      <c r="AT404" t="s">
        <v>60</v>
      </c>
      <c r="AU404" t="s">
        <v>60</v>
      </c>
      <c r="AX404" t="s">
        <v>60</v>
      </c>
      <c r="AY404" t="s">
        <v>60</v>
      </c>
      <c r="BA404" t="b">
        <v>0</v>
      </c>
      <c r="BB404" t="s">
        <v>60</v>
      </c>
      <c r="BC404">
        <v>9001300</v>
      </c>
      <c r="BD404" t="s">
        <v>60</v>
      </c>
    </row>
    <row r="405" spans="1:56" x14ac:dyDescent="0.25">
      <c r="A405" t="s">
        <v>228</v>
      </c>
      <c r="B405" t="s">
        <v>539</v>
      </c>
      <c r="C405">
        <v>1007300</v>
      </c>
      <c r="D405" t="s">
        <v>58</v>
      </c>
      <c r="E405" t="s">
        <v>58</v>
      </c>
      <c r="F405" t="s">
        <v>174</v>
      </c>
      <c r="G405" t="s">
        <v>439</v>
      </c>
      <c r="H405" t="s">
        <v>175</v>
      </c>
      <c r="I405" t="s">
        <v>60</v>
      </c>
      <c r="J405" t="s">
        <v>176</v>
      </c>
      <c r="K405" t="s">
        <v>62</v>
      </c>
      <c r="L405">
        <v>31</v>
      </c>
      <c r="N405" t="str">
        <f t="shared" si="18"/>
        <v>0</v>
      </c>
      <c r="O405">
        <v>31</v>
      </c>
      <c r="P405" t="s">
        <v>78</v>
      </c>
      <c r="Q405" t="s">
        <v>79</v>
      </c>
      <c r="R405" t="s">
        <v>79</v>
      </c>
      <c r="S405" t="s">
        <v>65</v>
      </c>
      <c r="T405" t="s">
        <v>66</v>
      </c>
      <c r="U405" t="s">
        <v>67</v>
      </c>
      <c r="V405" t="s">
        <v>67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68</v>
      </c>
      <c r="AD405" t="b">
        <v>0</v>
      </c>
      <c r="AE405" t="b">
        <v>0</v>
      </c>
      <c r="AF405" t="s">
        <v>69</v>
      </c>
      <c r="AG405" t="s">
        <v>60</v>
      </c>
      <c r="AH405" t="s">
        <v>60</v>
      </c>
      <c r="AI405" t="b">
        <v>1</v>
      </c>
      <c r="AJ405" t="s">
        <v>60</v>
      </c>
      <c r="AK405" t="s">
        <v>60</v>
      </c>
      <c r="AL405" t="s">
        <v>60</v>
      </c>
      <c r="AM405" t="s">
        <v>60</v>
      </c>
      <c r="AN405" t="s">
        <v>60</v>
      </c>
      <c r="AO405" t="s">
        <v>70</v>
      </c>
      <c r="AP405" t="b">
        <v>0</v>
      </c>
      <c r="AQ405" t="b">
        <v>0</v>
      </c>
      <c r="AR405" t="s">
        <v>71</v>
      </c>
      <c r="AS405" t="b">
        <v>0</v>
      </c>
      <c r="AT405" t="s">
        <v>60</v>
      </c>
      <c r="AU405" t="s">
        <v>60</v>
      </c>
      <c r="AX405" t="s">
        <v>60</v>
      </c>
      <c r="AY405" t="s">
        <v>60</v>
      </c>
      <c r="BA405" t="b">
        <v>0</v>
      </c>
      <c r="BB405" t="s">
        <v>60</v>
      </c>
      <c r="BD405" t="s">
        <v>60</v>
      </c>
    </row>
    <row r="406" spans="1:56" x14ac:dyDescent="0.25">
      <c r="A406" t="s">
        <v>188</v>
      </c>
      <c r="B406" t="s">
        <v>203</v>
      </c>
      <c r="C406">
        <v>1301330</v>
      </c>
      <c r="D406" t="s">
        <v>58</v>
      </c>
      <c r="E406" t="s">
        <v>58</v>
      </c>
      <c r="F406" t="s">
        <v>190</v>
      </c>
      <c r="G406" t="s">
        <v>439</v>
      </c>
      <c r="H406" t="str">
        <f>"01901"</f>
        <v>01901</v>
      </c>
      <c r="I406" t="s">
        <v>60</v>
      </c>
      <c r="J406" t="s">
        <v>191</v>
      </c>
      <c r="K406" t="s">
        <v>62</v>
      </c>
      <c r="L406">
        <v>10</v>
      </c>
      <c r="N406" t="str">
        <f t="shared" si="18"/>
        <v>0</v>
      </c>
      <c r="O406">
        <v>10</v>
      </c>
      <c r="P406" t="s">
        <v>96</v>
      </c>
      <c r="Q406" t="s">
        <v>79</v>
      </c>
      <c r="R406" t="s">
        <v>79</v>
      </c>
      <c r="S406" t="s">
        <v>65</v>
      </c>
      <c r="T406" t="s">
        <v>66</v>
      </c>
      <c r="U406" t="s">
        <v>67</v>
      </c>
      <c r="V406" t="s">
        <v>67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68</v>
      </c>
      <c r="AD406" t="b">
        <v>0</v>
      </c>
      <c r="AE406" t="b">
        <v>0</v>
      </c>
      <c r="AF406" t="s">
        <v>69</v>
      </c>
      <c r="AG406" t="s">
        <v>60</v>
      </c>
      <c r="AH406" t="s">
        <v>60</v>
      </c>
      <c r="AI406" t="b">
        <v>1</v>
      </c>
      <c r="AJ406" t="s">
        <v>60</v>
      </c>
      <c r="AK406" t="s">
        <v>60</v>
      </c>
      <c r="AL406" t="s">
        <v>60</v>
      </c>
      <c r="AM406" t="s">
        <v>60</v>
      </c>
      <c r="AN406" t="s">
        <v>60</v>
      </c>
      <c r="AO406" t="s">
        <v>70</v>
      </c>
      <c r="AP406" t="b">
        <v>0</v>
      </c>
      <c r="AQ406" t="b">
        <v>0</v>
      </c>
      <c r="AR406" t="s">
        <v>71</v>
      </c>
      <c r="AS406" t="b">
        <v>0</v>
      </c>
      <c r="AT406" t="s">
        <v>60</v>
      </c>
      <c r="AU406" t="s">
        <v>60</v>
      </c>
      <c r="AX406" t="s">
        <v>60</v>
      </c>
      <c r="AY406" t="s">
        <v>60</v>
      </c>
      <c r="BA406" t="b">
        <v>0</v>
      </c>
      <c r="BB406" t="s">
        <v>60</v>
      </c>
      <c r="BD406" t="s">
        <v>60</v>
      </c>
    </row>
    <row r="407" spans="1:56" x14ac:dyDescent="0.25">
      <c r="A407" t="s">
        <v>188</v>
      </c>
      <c r="B407" t="s">
        <v>203</v>
      </c>
      <c r="C407">
        <v>1301330</v>
      </c>
      <c r="D407" t="s">
        <v>105</v>
      </c>
      <c r="E407" t="s">
        <v>105</v>
      </c>
      <c r="F407" t="s">
        <v>190</v>
      </c>
      <c r="G407" t="s">
        <v>443</v>
      </c>
      <c r="H407" t="str">
        <f>"01901"</f>
        <v>01901</v>
      </c>
      <c r="I407" t="s">
        <v>60</v>
      </c>
      <c r="J407" t="s">
        <v>191</v>
      </c>
      <c r="K407" t="s">
        <v>62</v>
      </c>
      <c r="L407">
        <v>10</v>
      </c>
      <c r="N407" t="str">
        <f t="shared" si="18"/>
        <v>0</v>
      </c>
      <c r="O407">
        <v>10</v>
      </c>
      <c r="P407" t="s">
        <v>96</v>
      </c>
      <c r="Q407" t="s">
        <v>79</v>
      </c>
      <c r="R407" t="s">
        <v>79</v>
      </c>
      <c r="S407" t="s">
        <v>65</v>
      </c>
      <c r="T407" t="s">
        <v>66</v>
      </c>
      <c r="U407" t="s">
        <v>67</v>
      </c>
      <c r="V407" t="s">
        <v>67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68</v>
      </c>
      <c r="AD407" t="b">
        <v>0</v>
      </c>
      <c r="AE407" t="b">
        <v>0</v>
      </c>
      <c r="AF407" t="s">
        <v>69</v>
      </c>
      <c r="AG407" t="s">
        <v>60</v>
      </c>
      <c r="AH407" t="s">
        <v>60</v>
      </c>
      <c r="AI407" t="b">
        <v>1</v>
      </c>
      <c r="AJ407" t="s">
        <v>60</v>
      </c>
      <c r="AK407" t="s">
        <v>60</v>
      </c>
      <c r="AL407" t="s">
        <v>60</v>
      </c>
      <c r="AM407" t="s">
        <v>60</v>
      </c>
      <c r="AN407" t="s">
        <v>60</v>
      </c>
      <c r="AO407" t="s">
        <v>70</v>
      </c>
      <c r="AP407" t="b">
        <v>0</v>
      </c>
      <c r="AQ407" t="b">
        <v>0</v>
      </c>
      <c r="AR407" t="s">
        <v>71</v>
      </c>
      <c r="AS407" t="b">
        <v>0</v>
      </c>
      <c r="AT407" t="s">
        <v>60</v>
      </c>
      <c r="AU407" t="s">
        <v>60</v>
      </c>
      <c r="AX407" t="s">
        <v>60</v>
      </c>
      <c r="AY407" t="s">
        <v>60</v>
      </c>
      <c r="BA407" t="b">
        <v>0</v>
      </c>
      <c r="BB407" t="s">
        <v>60</v>
      </c>
      <c r="BD407" t="s">
        <v>60</v>
      </c>
    </row>
    <row r="408" spans="1:56" x14ac:dyDescent="0.25">
      <c r="A408" t="s">
        <v>287</v>
      </c>
      <c r="B408" t="s">
        <v>540</v>
      </c>
      <c r="C408">
        <v>3026010</v>
      </c>
      <c r="D408" t="s">
        <v>98</v>
      </c>
      <c r="E408" t="s">
        <v>98</v>
      </c>
      <c r="F408" t="s">
        <v>294</v>
      </c>
      <c r="G408" t="s">
        <v>541</v>
      </c>
      <c r="H408" t="str">
        <f>"01802"</f>
        <v>01802</v>
      </c>
      <c r="I408" t="s">
        <v>60</v>
      </c>
      <c r="J408" t="s">
        <v>299</v>
      </c>
      <c r="K408" t="s">
        <v>62</v>
      </c>
      <c r="L408">
        <v>30</v>
      </c>
      <c r="N408" t="str">
        <f t="shared" si="18"/>
        <v>0</v>
      </c>
      <c r="O408">
        <v>30</v>
      </c>
      <c r="P408" t="s">
        <v>96</v>
      </c>
      <c r="Q408" t="s">
        <v>79</v>
      </c>
      <c r="R408" t="s">
        <v>79</v>
      </c>
      <c r="S408" t="s">
        <v>65</v>
      </c>
      <c r="T408" t="s">
        <v>66</v>
      </c>
      <c r="U408" t="s">
        <v>67</v>
      </c>
      <c r="V408" t="s">
        <v>67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68</v>
      </c>
      <c r="AD408" t="b">
        <v>0</v>
      </c>
      <c r="AE408" t="b">
        <v>0</v>
      </c>
      <c r="AF408" t="s">
        <v>69</v>
      </c>
      <c r="AG408" t="s">
        <v>60</v>
      </c>
      <c r="AH408" t="s">
        <v>60</v>
      </c>
      <c r="AI408" t="b">
        <v>1</v>
      </c>
      <c r="AJ408" t="s">
        <v>60</v>
      </c>
      <c r="AK408" t="s">
        <v>60</v>
      </c>
      <c r="AL408" t="s">
        <v>142</v>
      </c>
      <c r="AM408" t="s">
        <v>60</v>
      </c>
      <c r="AN408" t="s">
        <v>60</v>
      </c>
      <c r="AO408" t="s">
        <v>117</v>
      </c>
      <c r="AP408" t="b">
        <v>0</v>
      </c>
      <c r="AQ408" t="b">
        <v>0</v>
      </c>
      <c r="AR408" t="s">
        <v>71</v>
      </c>
      <c r="AS408" t="b">
        <v>0</v>
      </c>
      <c r="AT408" t="s">
        <v>60</v>
      </c>
      <c r="AU408" t="s">
        <v>60</v>
      </c>
      <c r="AX408" t="s">
        <v>60</v>
      </c>
      <c r="AY408" t="s">
        <v>60</v>
      </c>
      <c r="BA408" t="b">
        <v>1</v>
      </c>
      <c r="BB408" t="s">
        <v>60</v>
      </c>
      <c r="BD408" t="s">
        <v>60</v>
      </c>
    </row>
    <row r="409" spans="1:56" x14ac:dyDescent="0.25">
      <c r="A409" t="s">
        <v>56</v>
      </c>
      <c r="B409" t="s">
        <v>542</v>
      </c>
      <c r="C409">
        <v>2106320</v>
      </c>
      <c r="D409" t="s">
        <v>85</v>
      </c>
      <c r="E409" t="s">
        <v>85</v>
      </c>
      <c r="F409" t="s">
        <v>59</v>
      </c>
      <c r="G409" t="s">
        <v>473</v>
      </c>
      <c r="H409" t="str">
        <f>"01250"</f>
        <v>01250</v>
      </c>
      <c r="I409" t="s">
        <v>60</v>
      </c>
      <c r="J409" t="s">
        <v>61</v>
      </c>
      <c r="K409" t="s">
        <v>62</v>
      </c>
      <c r="L409">
        <v>25</v>
      </c>
      <c r="N409" t="str">
        <f t="shared" si="18"/>
        <v>0</v>
      </c>
      <c r="O409">
        <v>25</v>
      </c>
      <c r="P409" t="s">
        <v>63</v>
      </c>
      <c r="Q409" t="s">
        <v>64</v>
      </c>
      <c r="R409" t="s">
        <v>79</v>
      </c>
      <c r="S409" t="s">
        <v>65</v>
      </c>
      <c r="T409" t="s">
        <v>66</v>
      </c>
      <c r="U409" t="s">
        <v>67</v>
      </c>
      <c r="V409" t="s">
        <v>67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68</v>
      </c>
      <c r="AD409" t="b">
        <v>0</v>
      </c>
      <c r="AE409" t="b">
        <v>0</v>
      </c>
      <c r="AF409" t="s">
        <v>69</v>
      </c>
      <c r="AG409" t="s">
        <v>60</v>
      </c>
      <c r="AH409" t="s">
        <v>60</v>
      </c>
      <c r="AI409" t="b">
        <v>1</v>
      </c>
      <c r="AJ409" t="s">
        <v>92</v>
      </c>
      <c r="AK409" t="s">
        <v>60</v>
      </c>
      <c r="AL409" t="s">
        <v>60</v>
      </c>
      <c r="AM409" t="s">
        <v>60</v>
      </c>
      <c r="AN409" t="s">
        <v>60</v>
      </c>
      <c r="AO409" t="s">
        <v>70</v>
      </c>
      <c r="AP409" t="b">
        <v>0</v>
      </c>
      <c r="AQ409" t="b">
        <v>0</v>
      </c>
      <c r="AR409" t="s">
        <v>71</v>
      </c>
      <c r="AS409" t="b">
        <v>0</v>
      </c>
      <c r="AT409" t="s">
        <v>72</v>
      </c>
      <c r="AU409" t="s">
        <v>60</v>
      </c>
      <c r="AX409" t="s">
        <v>60</v>
      </c>
      <c r="AY409" t="s">
        <v>60</v>
      </c>
      <c r="BA409" t="b">
        <v>0</v>
      </c>
      <c r="BB409" t="s">
        <v>60</v>
      </c>
      <c r="BD409" t="s">
        <v>60</v>
      </c>
    </row>
    <row r="410" spans="1:56" x14ac:dyDescent="0.25">
      <c r="A410" t="s">
        <v>341</v>
      </c>
      <c r="B410" t="s">
        <v>353</v>
      </c>
      <c r="C410">
        <v>2107300</v>
      </c>
      <c r="D410" t="s">
        <v>98</v>
      </c>
      <c r="E410" t="s">
        <v>98</v>
      </c>
      <c r="F410" t="s">
        <v>354</v>
      </c>
      <c r="G410" t="s">
        <v>465</v>
      </c>
      <c r="H410" t="str">
        <f>"01158"</f>
        <v>01158</v>
      </c>
      <c r="I410" t="s">
        <v>60</v>
      </c>
      <c r="J410" t="s">
        <v>355</v>
      </c>
      <c r="K410" t="s">
        <v>62</v>
      </c>
      <c r="L410">
        <v>30</v>
      </c>
      <c r="N410" t="str">
        <f t="shared" si="18"/>
        <v>0</v>
      </c>
      <c r="O410">
        <v>30</v>
      </c>
      <c r="P410" t="s">
        <v>78</v>
      </c>
      <c r="Q410" t="s">
        <v>79</v>
      </c>
      <c r="R410" t="s">
        <v>79</v>
      </c>
      <c r="S410" t="s">
        <v>65</v>
      </c>
      <c r="T410" t="s">
        <v>66</v>
      </c>
      <c r="U410" t="s">
        <v>67</v>
      </c>
      <c r="V410" t="s">
        <v>67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68</v>
      </c>
      <c r="AD410" t="b">
        <v>0</v>
      </c>
      <c r="AE410" t="b">
        <v>0</v>
      </c>
      <c r="AF410" t="s">
        <v>69</v>
      </c>
      <c r="AG410" t="s">
        <v>60</v>
      </c>
      <c r="AH410" t="s">
        <v>60</v>
      </c>
      <c r="AI410" t="b">
        <v>1</v>
      </c>
      <c r="AJ410" t="s">
        <v>60</v>
      </c>
      <c r="AK410" t="s">
        <v>60</v>
      </c>
      <c r="AL410" t="s">
        <v>60</v>
      </c>
      <c r="AM410" t="s">
        <v>60</v>
      </c>
      <c r="AN410" t="s">
        <v>60</v>
      </c>
      <c r="AO410" t="s">
        <v>117</v>
      </c>
      <c r="AP410" t="b">
        <v>0</v>
      </c>
      <c r="AQ410" t="b">
        <v>0</v>
      </c>
      <c r="AR410" t="s">
        <v>71</v>
      </c>
      <c r="AS410" t="b">
        <v>0</v>
      </c>
      <c r="AT410" t="s">
        <v>60</v>
      </c>
      <c r="AU410" t="s">
        <v>60</v>
      </c>
      <c r="AX410" t="s">
        <v>60</v>
      </c>
      <c r="AY410" t="s">
        <v>60</v>
      </c>
      <c r="BA410" t="b">
        <v>0</v>
      </c>
      <c r="BB410" t="s">
        <v>60</v>
      </c>
      <c r="BD410" t="s">
        <v>60</v>
      </c>
    </row>
    <row r="411" spans="1:56" x14ac:dyDescent="0.25">
      <c r="A411" t="s">
        <v>341</v>
      </c>
      <c r="B411" t="s">
        <v>543</v>
      </c>
      <c r="C411">
        <v>2108300</v>
      </c>
      <c r="D411" t="s">
        <v>105</v>
      </c>
      <c r="E411" t="s">
        <v>105</v>
      </c>
      <c r="F411" t="s">
        <v>346</v>
      </c>
      <c r="G411" t="s">
        <v>440</v>
      </c>
      <c r="H411" t="str">
        <f>"01256"</f>
        <v>01256</v>
      </c>
      <c r="I411" t="s">
        <v>60</v>
      </c>
      <c r="J411" t="s">
        <v>347</v>
      </c>
      <c r="K411" t="s">
        <v>62</v>
      </c>
      <c r="L411">
        <v>30</v>
      </c>
      <c r="N411" t="str">
        <f t="shared" si="18"/>
        <v>0</v>
      </c>
      <c r="O411">
        <v>30</v>
      </c>
      <c r="P411" t="s">
        <v>78</v>
      </c>
      <c r="Q411" t="s">
        <v>79</v>
      </c>
      <c r="R411" t="s">
        <v>79</v>
      </c>
      <c r="S411" t="s">
        <v>65</v>
      </c>
      <c r="T411" t="s">
        <v>66</v>
      </c>
      <c r="U411" t="s">
        <v>67</v>
      </c>
      <c r="V411" t="s">
        <v>67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68</v>
      </c>
      <c r="AD411" t="b">
        <v>0</v>
      </c>
      <c r="AE411" t="b">
        <v>0</v>
      </c>
      <c r="AF411" t="s">
        <v>69</v>
      </c>
      <c r="AG411" t="s">
        <v>60</v>
      </c>
      <c r="AH411" t="s">
        <v>60</v>
      </c>
      <c r="AI411" t="b">
        <v>1</v>
      </c>
      <c r="AJ411" t="s">
        <v>60</v>
      </c>
      <c r="AK411" t="s">
        <v>60</v>
      </c>
      <c r="AL411" t="s">
        <v>60</v>
      </c>
      <c r="AM411" t="s">
        <v>60</v>
      </c>
      <c r="AN411" t="s">
        <v>60</v>
      </c>
      <c r="AO411" t="s">
        <v>117</v>
      </c>
      <c r="AP411" t="b">
        <v>0</v>
      </c>
      <c r="AQ411" t="b">
        <v>0</v>
      </c>
      <c r="AR411" t="s">
        <v>71</v>
      </c>
      <c r="AS411" t="b">
        <v>0</v>
      </c>
      <c r="AT411" t="s">
        <v>60</v>
      </c>
      <c r="AU411" t="s">
        <v>60</v>
      </c>
      <c r="AX411" t="s">
        <v>60</v>
      </c>
      <c r="AY411" t="s">
        <v>60</v>
      </c>
      <c r="BA411" t="b">
        <v>0</v>
      </c>
      <c r="BB411" t="s">
        <v>60</v>
      </c>
      <c r="BD411" t="s">
        <v>60</v>
      </c>
    </row>
    <row r="412" spans="1:56" x14ac:dyDescent="0.25">
      <c r="A412" t="s">
        <v>377</v>
      </c>
      <c r="B412" t="s">
        <v>382</v>
      </c>
      <c r="C412">
        <v>2109310</v>
      </c>
      <c r="D412" t="s">
        <v>105</v>
      </c>
      <c r="E412" t="s">
        <v>105</v>
      </c>
      <c r="F412" t="s">
        <v>383</v>
      </c>
      <c r="G412" t="s">
        <v>544</v>
      </c>
      <c r="H412" t="str">
        <f>"01604"</f>
        <v>01604</v>
      </c>
      <c r="I412" t="s">
        <v>60</v>
      </c>
      <c r="J412" t="s">
        <v>384</v>
      </c>
      <c r="K412" t="s">
        <v>62</v>
      </c>
      <c r="L412">
        <v>25</v>
      </c>
      <c r="N412" t="str">
        <f t="shared" si="18"/>
        <v>0</v>
      </c>
      <c r="O412">
        <v>25</v>
      </c>
      <c r="P412" t="s">
        <v>96</v>
      </c>
      <c r="Q412" t="s">
        <v>79</v>
      </c>
      <c r="R412" t="s">
        <v>79</v>
      </c>
      <c r="S412" t="s">
        <v>65</v>
      </c>
      <c r="T412" t="s">
        <v>66</v>
      </c>
      <c r="U412" t="s">
        <v>67</v>
      </c>
      <c r="V412" t="s">
        <v>67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68</v>
      </c>
      <c r="AD412" t="b">
        <v>0</v>
      </c>
      <c r="AE412" t="b">
        <v>0</v>
      </c>
      <c r="AF412" t="s">
        <v>69</v>
      </c>
      <c r="AG412" t="s">
        <v>60</v>
      </c>
      <c r="AH412" t="s">
        <v>60</v>
      </c>
      <c r="AI412" t="b">
        <v>1</v>
      </c>
      <c r="AJ412" t="s">
        <v>60</v>
      </c>
      <c r="AK412" t="s">
        <v>60</v>
      </c>
      <c r="AL412" t="s">
        <v>60</v>
      </c>
      <c r="AM412" t="s">
        <v>60</v>
      </c>
      <c r="AN412" t="s">
        <v>60</v>
      </c>
      <c r="AO412" t="s">
        <v>70</v>
      </c>
      <c r="AP412" t="b">
        <v>0</v>
      </c>
      <c r="AQ412" t="b">
        <v>0</v>
      </c>
      <c r="AR412" t="s">
        <v>71</v>
      </c>
      <c r="AS412" t="b">
        <v>0</v>
      </c>
      <c r="AT412" t="s">
        <v>60</v>
      </c>
      <c r="AU412" t="s">
        <v>60</v>
      </c>
      <c r="AX412" t="s">
        <v>60</v>
      </c>
      <c r="AY412" t="s">
        <v>60</v>
      </c>
      <c r="BA412" t="b">
        <v>0</v>
      </c>
      <c r="BB412" t="s">
        <v>60</v>
      </c>
      <c r="BD412" t="s">
        <v>60</v>
      </c>
    </row>
    <row r="413" spans="1:56" x14ac:dyDescent="0.25">
      <c r="A413" t="s">
        <v>306</v>
      </c>
      <c r="B413" t="s">
        <v>545</v>
      </c>
      <c r="C413">
        <v>2001310</v>
      </c>
      <c r="D413" t="s">
        <v>81</v>
      </c>
      <c r="E413" t="s">
        <v>81</v>
      </c>
      <c r="F413" t="s">
        <v>546</v>
      </c>
      <c r="G413" t="s">
        <v>547</v>
      </c>
      <c r="H413" t="s">
        <v>548</v>
      </c>
      <c r="I413" t="s">
        <v>60</v>
      </c>
      <c r="J413" t="s">
        <v>549</v>
      </c>
      <c r="K413" t="s">
        <v>62</v>
      </c>
      <c r="L413">
        <v>25</v>
      </c>
      <c r="N413" t="str">
        <f t="shared" si="18"/>
        <v>0</v>
      </c>
      <c r="O413">
        <v>25</v>
      </c>
      <c r="P413" t="s">
        <v>96</v>
      </c>
      <c r="Q413" t="s">
        <v>79</v>
      </c>
      <c r="R413" t="s">
        <v>79</v>
      </c>
      <c r="S413" t="s">
        <v>65</v>
      </c>
      <c r="T413" t="s">
        <v>66</v>
      </c>
      <c r="U413" t="s">
        <v>67</v>
      </c>
      <c r="V413" t="s">
        <v>67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68</v>
      </c>
      <c r="AD413" t="b">
        <v>0</v>
      </c>
      <c r="AE413" t="b">
        <v>0</v>
      </c>
      <c r="AF413" t="s">
        <v>69</v>
      </c>
      <c r="AG413" t="s">
        <v>60</v>
      </c>
      <c r="AH413" t="s">
        <v>60</v>
      </c>
      <c r="AI413" t="b">
        <v>1</v>
      </c>
      <c r="AJ413" t="s">
        <v>60</v>
      </c>
      <c r="AK413" t="s">
        <v>60</v>
      </c>
      <c r="AL413" t="s">
        <v>60</v>
      </c>
      <c r="AM413" t="s">
        <v>60</v>
      </c>
      <c r="AN413" t="s">
        <v>60</v>
      </c>
      <c r="AO413" t="s">
        <v>70</v>
      </c>
      <c r="AP413" t="b">
        <v>0</v>
      </c>
      <c r="AQ413" t="b">
        <v>0</v>
      </c>
      <c r="AR413" t="s">
        <v>71</v>
      </c>
      <c r="AS413" t="b">
        <v>0</v>
      </c>
      <c r="AT413" t="s">
        <v>60</v>
      </c>
      <c r="AU413" t="s">
        <v>60</v>
      </c>
      <c r="AX413" t="s">
        <v>60</v>
      </c>
      <c r="AY413" t="s">
        <v>60</v>
      </c>
      <c r="BA413" t="b">
        <v>0</v>
      </c>
      <c r="BB413" t="s">
        <v>60</v>
      </c>
      <c r="BD413" t="s">
        <v>60</v>
      </c>
    </row>
    <row r="414" spans="1:56" x14ac:dyDescent="0.25">
      <c r="A414" t="s">
        <v>306</v>
      </c>
      <c r="B414" t="s">
        <v>322</v>
      </c>
      <c r="C414">
        <v>2003350</v>
      </c>
      <c r="D414" t="s">
        <v>105</v>
      </c>
      <c r="E414" t="s">
        <v>105</v>
      </c>
      <c r="F414" t="s">
        <v>333</v>
      </c>
      <c r="G414" t="s">
        <v>550</v>
      </c>
      <c r="H414" t="str">
        <f>"01507"</f>
        <v>01507</v>
      </c>
      <c r="I414" t="s">
        <v>60</v>
      </c>
      <c r="J414" t="s">
        <v>334</v>
      </c>
      <c r="K414" t="s">
        <v>62</v>
      </c>
      <c r="L414">
        <v>31</v>
      </c>
      <c r="N414" t="str">
        <f t="shared" si="18"/>
        <v>0</v>
      </c>
      <c r="O414">
        <v>31</v>
      </c>
      <c r="P414" t="s">
        <v>96</v>
      </c>
      <c r="Q414" t="s">
        <v>64</v>
      </c>
      <c r="R414" t="s">
        <v>79</v>
      </c>
      <c r="S414" t="s">
        <v>65</v>
      </c>
      <c r="T414" t="s">
        <v>66</v>
      </c>
      <c r="U414" t="s">
        <v>67</v>
      </c>
      <c r="V414" t="s">
        <v>67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68</v>
      </c>
      <c r="AD414" t="b">
        <v>0</v>
      </c>
      <c r="AE414" t="b">
        <v>0</v>
      </c>
      <c r="AF414" t="s">
        <v>69</v>
      </c>
      <c r="AG414" t="s">
        <v>60</v>
      </c>
      <c r="AH414" t="s">
        <v>60</v>
      </c>
      <c r="AI414" t="b">
        <v>1</v>
      </c>
      <c r="AJ414" t="s">
        <v>92</v>
      </c>
      <c r="AK414" t="s">
        <v>60</v>
      </c>
      <c r="AL414" t="s">
        <v>60</v>
      </c>
      <c r="AM414" t="s">
        <v>60</v>
      </c>
      <c r="AN414" t="s">
        <v>60</v>
      </c>
      <c r="AO414" t="s">
        <v>70</v>
      </c>
      <c r="AP414" t="b">
        <v>0</v>
      </c>
      <c r="AQ414" t="b">
        <v>0</v>
      </c>
      <c r="AR414" t="s">
        <v>71</v>
      </c>
      <c r="AS414" t="b">
        <v>0</v>
      </c>
      <c r="AT414" t="s">
        <v>60</v>
      </c>
      <c r="AU414" t="s">
        <v>60</v>
      </c>
      <c r="AX414" t="s">
        <v>60</v>
      </c>
      <c r="AY414" t="s">
        <v>60</v>
      </c>
      <c r="BA414" t="b">
        <v>0</v>
      </c>
      <c r="BB414" t="s">
        <v>60</v>
      </c>
      <c r="BD414" t="s">
        <v>60</v>
      </c>
    </row>
    <row r="415" spans="1:56" x14ac:dyDescent="0.25">
      <c r="A415" t="s">
        <v>306</v>
      </c>
      <c r="B415" t="s">
        <v>313</v>
      </c>
      <c r="C415">
        <v>2000320</v>
      </c>
      <c r="D415" t="s">
        <v>105</v>
      </c>
      <c r="E415" t="s">
        <v>105</v>
      </c>
      <c r="G415" t="s">
        <v>551</v>
      </c>
      <c r="H415" t="str">
        <f>"01504"</f>
        <v>01504</v>
      </c>
      <c r="I415" t="s">
        <v>60</v>
      </c>
      <c r="J415" t="s">
        <v>314</v>
      </c>
      <c r="K415" t="s">
        <v>62</v>
      </c>
      <c r="L415">
        <v>25</v>
      </c>
      <c r="N415" t="str">
        <f t="shared" si="18"/>
        <v>0</v>
      </c>
      <c r="O415">
        <v>25</v>
      </c>
      <c r="P415" t="s">
        <v>96</v>
      </c>
      <c r="Q415" t="s">
        <v>64</v>
      </c>
      <c r="R415" t="s">
        <v>79</v>
      </c>
      <c r="S415" t="s">
        <v>65</v>
      </c>
      <c r="T415" t="s">
        <v>66</v>
      </c>
      <c r="U415" t="s">
        <v>67</v>
      </c>
      <c r="V415" t="s">
        <v>67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68</v>
      </c>
      <c r="AD415" t="b">
        <v>0</v>
      </c>
      <c r="AE415" t="b">
        <v>0</v>
      </c>
      <c r="AF415" t="s">
        <v>69</v>
      </c>
      <c r="AG415" t="s">
        <v>60</v>
      </c>
      <c r="AH415" t="s">
        <v>60</v>
      </c>
      <c r="AI415" t="b">
        <v>1</v>
      </c>
      <c r="AJ415" t="s">
        <v>92</v>
      </c>
      <c r="AK415" t="s">
        <v>60</v>
      </c>
      <c r="AL415" t="s">
        <v>60</v>
      </c>
      <c r="AM415" t="s">
        <v>60</v>
      </c>
      <c r="AN415" t="s">
        <v>60</v>
      </c>
      <c r="AO415" t="s">
        <v>70</v>
      </c>
      <c r="AP415" t="b">
        <v>0</v>
      </c>
      <c r="AQ415" t="b">
        <v>0</v>
      </c>
      <c r="AR415" t="s">
        <v>71</v>
      </c>
      <c r="AS415" t="b">
        <v>0</v>
      </c>
      <c r="AT415" t="s">
        <v>60</v>
      </c>
      <c r="AU415" t="s">
        <v>60</v>
      </c>
      <c r="AX415" t="s">
        <v>60</v>
      </c>
      <c r="AY415" t="s">
        <v>60</v>
      </c>
      <c r="BA415" t="b">
        <v>0</v>
      </c>
      <c r="BB415" t="s">
        <v>60</v>
      </c>
      <c r="BD415" t="s">
        <v>60</v>
      </c>
    </row>
    <row r="416" spans="1:56" x14ac:dyDescent="0.25">
      <c r="A416" t="s">
        <v>247</v>
      </c>
      <c r="B416" t="s">
        <v>391</v>
      </c>
      <c r="C416">
        <v>1200700</v>
      </c>
      <c r="D416" t="s">
        <v>58</v>
      </c>
      <c r="E416" t="s">
        <v>58</v>
      </c>
      <c r="F416" t="s">
        <v>254</v>
      </c>
      <c r="G416" t="s">
        <v>466</v>
      </c>
      <c r="H416" t="str">
        <f>"01301"</f>
        <v>01301</v>
      </c>
      <c r="I416" t="s">
        <v>60</v>
      </c>
      <c r="J416" t="s">
        <v>255</v>
      </c>
      <c r="K416" t="s">
        <v>62</v>
      </c>
      <c r="L416">
        <v>25</v>
      </c>
      <c r="N416" t="str">
        <f t="shared" si="18"/>
        <v>0</v>
      </c>
      <c r="O416">
        <v>25</v>
      </c>
      <c r="P416" t="s">
        <v>96</v>
      </c>
      <c r="Q416" t="s">
        <v>79</v>
      </c>
      <c r="R416" t="s">
        <v>79</v>
      </c>
      <c r="S416" t="s">
        <v>65</v>
      </c>
      <c r="T416" t="s">
        <v>66</v>
      </c>
      <c r="U416" t="s">
        <v>67</v>
      </c>
      <c r="V416" t="s">
        <v>67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68</v>
      </c>
      <c r="AD416" t="b">
        <v>0</v>
      </c>
      <c r="AE416" t="b">
        <v>0</v>
      </c>
      <c r="AF416" t="s">
        <v>69</v>
      </c>
      <c r="AG416" t="s">
        <v>60</v>
      </c>
      <c r="AH416" t="s">
        <v>60</v>
      </c>
      <c r="AI416" t="b">
        <v>1</v>
      </c>
      <c r="AJ416" t="s">
        <v>60</v>
      </c>
      <c r="AK416" t="s">
        <v>60</v>
      </c>
      <c r="AL416" t="s">
        <v>60</v>
      </c>
      <c r="AM416" t="s">
        <v>60</v>
      </c>
      <c r="AN416" t="s">
        <v>60</v>
      </c>
      <c r="AO416" t="s">
        <v>70</v>
      </c>
      <c r="AP416" t="b">
        <v>0</v>
      </c>
      <c r="AQ416" t="b">
        <v>0</v>
      </c>
      <c r="AR416" t="s">
        <v>71</v>
      </c>
      <c r="AS416" t="b">
        <v>0</v>
      </c>
      <c r="AT416" t="s">
        <v>60</v>
      </c>
      <c r="AU416" t="s">
        <v>60</v>
      </c>
      <c r="AX416" t="s">
        <v>60</v>
      </c>
      <c r="AY416" t="s">
        <v>60</v>
      </c>
      <c r="BA416" t="b">
        <v>0</v>
      </c>
      <c r="BB416" t="s">
        <v>60</v>
      </c>
      <c r="BD416" t="s">
        <v>60</v>
      </c>
    </row>
    <row r="417" spans="1:56" x14ac:dyDescent="0.25">
      <c r="A417" t="s">
        <v>247</v>
      </c>
      <c r="B417" t="s">
        <v>552</v>
      </c>
      <c r="C417">
        <v>1200330</v>
      </c>
      <c r="D417" t="s">
        <v>85</v>
      </c>
      <c r="E417" t="s">
        <v>85</v>
      </c>
      <c r="F417" t="s">
        <v>420</v>
      </c>
      <c r="G417" t="s">
        <v>473</v>
      </c>
      <c r="H417" t="str">
        <f>"01303"</f>
        <v>01303</v>
      </c>
      <c r="I417" t="s">
        <v>60</v>
      </c>
      <c r="J417" t="s">
        <v>421</v>
      </c>
      <c r="K417" t="s">
        <v>62</v>
      </c>
      <c r="L417">
        <v>25</v>
      </c>
      <c r="N417" t="str">
        <f t="shared" si="18"/>
        <v>0</v>
      </c>
      <c r="O417">
        <v>25</v>
      </c>
      <c r="P417" t="s">
        <v>96</v>
      </c>
      <c r="Q417" t="s">
        <v>79</v>
      </c>
      <c r="S417" t="s">
        <v>65</v>
      </c>
      <c r="T417" t="s">
        <v>66</v>
      </c>
      <c r="U417" t="s">
        <v>67</v>
      </c>
      <c r="V417" t="s">
        <v>67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68</v>
      </c>
      <c r="AD417" t="b">
        <v>0</v>
      </c>
      <c r="AE417" t="b">
        <v>0</v>
      </c>
      <c r="AF417" t="s">
        <v>69</v>
      </c>
      <c r="AG417" t="s">
        <v>60</v>
      </c>
      <c r="AH417" t="s">
        <v>60</v>
      </c>
      <c r="AI417" t="b">
        <v>1</v>
      </c>
      <c r="AJ417" t="s">
        <v>60</v>
      </c>
      <c r="AK417" t="s">
        <v>60</v>
      </c>
      <c r="AL417" t="s">
        <v>60</v>
      </c>
      <c r="AM417" t="s">
        <v>60</v>
      </c>
      <c r="AN417" t="s">
        <v>60</v>
      </c>
      <c r="AO417" t="s">
        <v>70</v>
      </c>
      <c r="AP417" t="b">
        <v>0</v>
      </c>
      <c r="AQ417" t="b">
        <v>0</v>
      </c>
      <c r="AR417" t="s">
        <v>71</v>
      </c>
      <c r="AS417" t="b">
        <v>0</v>
      </c>
      <c r="AT417" t="s">
        <v>60</v>
      </c>
      <c r="AU417" t="s">
        <v>60</v>
      </c>
      <c r="AX417" t="s">
        <v>60</v>
      </c>
      <c r="AY417" t="s">
        <v>60</v>
      </c>
      <c r="BA417" t="b">
        <v>0</v>
      </c>
      <c r="BB417" t="s">
        <v>60</v>
      </c>
      <c r="BD417" t="s">
        <v>60</v>
      </c>
    </row>
    <row r="418" spans="1:56" x14ac:dyDescent="0.25">
      <c r="A418" t="s">
        <v>125</v>
      </c>
      <c r="B418" t="s">
        <v>128</v>
      </c>
      <c r="C418">
        <v>1900310</v>
      </c>
      <c r="D418" t="s">
        <v>73</v>
      </c>
      <c r="E418" t="s">
        <v>73</v>
      </c>
      <c r="F418" t="s">
        <v>129</v>
      </c>
      <c r="G418" t="s">
        <v>455</v>
      </c>
      <c r="H418" t="str">
        <f>"01710"</f>
        <v>01710</v>
      </c>
      <c r="I418" t="s">
        <v>60</v>
      </c>
      <c r="J418" t="s">
        <v>130</v>
      </c>
      <c r="K418" t="s">
        <v>62</v>
      </c>
      <c r="L418">
        <v>20</v>
      </c>
      <c r="N418" t="str">
        <f t="shared" si="18"/>
        <v>0</v>
      </c>
      <c r="O418">
        <v>20</v>
      </c>
      <c r="P418" t="s">
        <v>63</v>
      </c>
      <c r="Q418" t="s">
        <v>79</v>
      </c>
      <c r="R418" t="s">
        <v>79</v>
      </c>
      <c r="S418" t="s">
        <v>65</v>
      </c>
      <c r="T418" t="s">
        <v>66</v>
      </c>
      <c r="U418" t="s">
        <v>67</v>
      </c>
      <c r="V418" t="s">
        <v>67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68</v>
      </c>
      <c r="AD418" t="b">
        <v>0</v>
      </c>
      <c r="AE418" t="b">
        <v>0</v>
      </c>
      <c r="AF418" t="s">
        <v>69</v>
      </c>
      <c r="AG418" t="s">
        <v>60</v>
      </c>
      <c r="AH418" t="s">
        <v>60</v>
      </c>
      <c r="AI418" t="b">
        <v>1</v>
      </c>
      <c r="AJ418" t="s">
        <v>60</v>
      </c>
      <c r="AK418" t="s">
        <v>60</v>
      </c>
      <c r="AL418" t="s">
        <v>60</v>
      </c>
      <c r="AM418" t="s">
        <v>60</v>
      </c>
      <c r="AN418" t="s">
        <v>60</v>
      </c>
      <c r="AO418" t="s">
        <v>117</v>
      </c>
      <c r="AP418" t="b">
        <v>0</v>
      </c>
      <c r="AQ418" t="b">
        <v>0</v>
      </c>
      <c r="AR418" t="s">
        <v>71</v>
      </c>
      <c r="AS418" t="b">
        <v>0</v>
      </c>
      <c r="AT418" t="s">
        <v>60</v>
      </c>
      <c r="AU418" t="s">
        <v>60</v>
      </c>
      <c r="AX418" t="s">
        <v>60</v>
      </c>
      <c r="AY418" t="s">
        <v>60</v>
      </c>
      <c r="BA418" t="b">
        <v>0</v>
      </c>
      <c r="BB418" t="s">
        <v>60</v>
      </c>
      <c r="BD418" t="s">
        <v>60</v>
      </c>
    </row>
    <row r="419" spans="1:56" x14ac:dyDescent="0.25">
      <c r="A419" t="s">
        <v>287</v>
      </c>
      <c r="B419" t="s">
        <v>553</v>
      </c>
      <c r="C419">
        <v>1504500</v>
      </c>
      <c r="D419" t="s">
        <v>98</v>
      </c>
      <c r="E419" t="s">
        <v>98</v>
      </c>
      <c r="F419" t="s">
        <v>300</v>
      </c>
      <c r="G419" t="s">
        <v>443</v>
      </c>
      <c r="H419" t="str">
        <f>"01804"</f>
        <v>01804</v>
      </c>
      <c r="I419" t="s">
        <v>60</v>
      </c>
      <c r="J419" t="s">
        <v>290</v>
      </c>
      <c r="K419" t="s">
        <v>62</v>
      </c>
      <c r="L419">
        <v>25</v>
      </c>
      <c r="N419" t="str">
        <f t="shared" si="18"/>
        <v>0</v>
      </c>
      <c r="O419">
        <v>25</v>
      </c>
      <c r="P419" t="s">
        <v>78</v>
      </c>
      <c r="Q419" t="s">
        <v>79</v>
      </c>
      <c r="R419" t="s">
        <v>79</v>
      </c>
      <c r="S419" t="s">
        <v>65</v>
      </c>
      <c r="T419" t="s">
        <v>66</v>
      </c>
      <c r="U419" t="s">
        <v>67</v>
      </c>
      <c r="V419" t="s">
        <v>67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68</v>
      </c>
      <c r="AD419" t="b">
        <v>0</v>
      </c>
      <c r="AE419" t="b">
        <v>0</v>
      </c>
      <c r="AF419" t="s">
        <v>69</v>
      </c>
      <c r="AG419" t="s">
        <v>60</v>
      </c>
      <c r="AH419" t="s">
        <v>60</v>
      </c>
      <c r="AI419" t="b">
        <v>1</v>
      </c>
      <c r="AJ419" t="s">
        <v>60</v>
      </c>
      <c r="AK419" t="s">
        <v>60</v>
      </c>
      <c r="AL419" t="s">
        <v>60</v>
      </c>
      <c r="AM419" t="s">
        <v>60</v>
      </c>
      <c r="AN419" t="s">
        <v>60</v>
      </c>
      <c r="AO419" t="s">
        <v>117</v>
      </c>
      <c r="AP419" t="b">
        <v>0</v>
      </c>
      <c r="AQ419" t="b">
        <v>0</v>
      </c>
      <c r="AR419" t="s">
        <v>71</v>
      </c>
      <c r="AS419" t="b">
        <v>0</v>
      </c>
      <c r="AT419" t="s">
        <v>60</v>
      </c>
      <c r="AU419" t="s">
        <v>60</v>
      </c>
      <c r="AX419" t="s">
        <v>60</v>
      </c>
      <c r="AY419" t="s">
        <v>60</v>
      </c>
      <c r="BA419" t="b">
        <v>0</v>
      </c>
      <c r="BB419" t="s">
        <v>60</v>
      </c>
      <c r="BD419" t="s">
        <v>60</v>
      </c>
    </row>
    <row r="420" spans="1:56" x14ac:dyDescent="0.25">
      <c r="A420" t="s">
        <v>287</v>
      </c>
      <c r="B420" t="s">
        <v>553</v>
      </c>
      <c r="C420">
        <v>1504500</v>
      </c>
      <c r="D420" t="s">
        <v>98</v>
      </c>
      <c r="E420" t="s">
        <v>98</v>
      </c>
      <c r="F420" t="s">
        <v>300</v>
      </c>
      <c r="G420" t="s">
        <v>440</v>
      </c>
      <c r="H420" t="str">
        <f>"01804"</f>
        <v>01804</v>
      </c>
      <c r="I420" t="s">
        <v>60</v>
      </c>
      <c r="J420" t="s">
        <v>290</v>
      </c>
      <c r="K420" t="s">
        <v>62</v>
      </c>
      <c r="L420">
        <v>25</v>
      </c>
      <c r="N420" t="str">
        <f t="shared" si="18"/>
        <v>0</v>
      </c>
      <c r="O420">
        <v>25</v>
      </c>
      <c r="P420" t="s">
        <v>63</v>
      </c>
      <c r="Q420" t="s">
        <v>79</v>
      </c>
      <c r="R420" t="s">
        <v>79</v>
      </c>
      <c r="S420" t="s">
        <v>65</v>
      </c>
      <c r="T420" t="s">
        <v>66</v>
      </c>
      <c r="U420" t="s">
        <v>67</v>
      </c>
      <c r="V420" t="s">
        <v>67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68</v>
      </c>
      <c r="AD420" t="b">
        <v>0</v>
      </c>
      <c r="AE420" t="b">
        <v>0</v>
      </c>
      <c r="AF420" t="s">
        <v>69</v>
      </c>
      <c r="AG420" t="s">
        <v>60</v>
      </c>
      <c r="AH420" t="s">
        <v>60</v>
      </c>
      <c r="AI420" t="b">
        <v>1</v>
      </c>
      <c r="AJ420" t="s">
        <v>60</v>
      </c>
      <c r="AK420" t="s">
        <v>60</v>
      </c>
      <c r="AL420" t="s">
        <v>60</v>
      </c>
      <c r="AM420" t="s">
        <v>60</v>
      </c>
      <c r="AN420" t="s">
        <v>60</v>
      </c>
      <c r="AO420" t="s">
        <v>117</v>
      </c>
      <c r="AP420" t="b">
        <v>0</v>
      </c>
      <c r="AQ420" t="b">
        <v>0</v>
      </c>
      <c r="AR420" t="s">
        <v>71</v>
      </c>
      <c r="AS420" t="b">
        <v>0</v>
      </c>
      <c r="AT420" t="s">
        <v>60</v>
      </c>
      <c r="AU420" t="s">
        <v>60</v>
      </c>
      <c r="AX420" t="s">
        <v>60</v>
      </c>
      <c r="AY420" t="s">
        <v>60</v>
      </c>
      <c r="BA420" t="b">
        <v>0</v>
      </c>
      <c r="BB420" t="s">
        <v>60</v>
      </c>
      <c r="BD420" t="s">
        <v>60</v>
      </c>
    </row>
    <row r="421" spans="1:56" x14ac:dyDescent="0.25">
      <c r="A421" t="s">
        <v>287</v>
      </c>
      <c r="B421" t="s">
        <v>554</v>
      </c>
      <c r="C421">
        <v>1504510</v>
      </c>
      <c r="D421" t="s">
        <v>98</v>
      </c>
      <c r="E421" t="s">
        <v>98</v>
      </c>
      <c r="F421" t="s">
        <v>300</v>
      </c>
      <c r="G421" t="s">
        <v>439</v>
      </c>
      <c r="H421" t="str">
        <f>"01804"</f>
        <v>01804</v>
      </c>
      <c r="I421" t="s">
        <v>60</v>
      </c>
      <c r="J421" t="s">
        <v>290</v>
      </c>
      <c r="K421" t="s">
        <v>62</v>
      </c>
      <c r="L421">
        <v>10</v>
      </c>
      <c r="N421" t="str">
        <f t="shared" si="18"/>
        <v>0</v>
      </c>
      <c r="O421">
        <v>10</v>
      </c>
      <c r="P421" t="s">
        <v>78</v>
      </c>
      <c r="Q421" t="s">
        <v>79</v>
      </c>
      <c r="R421" t="s">
        <v>79</v>
      </c>
      <c r="S421" t="s">
        <v>65</v>
      </c>
      <c r="T421" t="s">
        <v>66</v>
      </c>
      <c r="U421" t="s">
        <v>67</v>
      </c>
      <c r="V421" t="s">
        <v>67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68</v>
      </c>
      <c r="AD421" t="b">
        <v>0</v>
      </c>
      <c r="AE421" t="b">
        <v>0</v>
      </c>
      <c r="AF421" t="s">
        <v>69</v>
      </c>
      <c r="AG421" t="s">
        <v>60</v>
      </c>
      <c r="AH421" t="s">
        <v>60</v>
      </c>
      <c r="AI421" t="b">
        <v>1</v>
      </c>
      <c r="AJ421" t="s">
        <v>60</v>
      </c>
      <c r="AK421" t="s">
        <v>60</v>
      </c>
      <c r="AL421" t="s">
        <v>60</v>
      </c>
      <c r="AM421" t="s">
        <v>60</v>
      </c>
      <c r="AN421" t="s">
        <v>60</v>
      </c>
      <c r="AO421" t="s">
        <v>117</v>
      </c>
      <c r="AP421" t="b">
        <v>0</v>
      </c>
      <c r="AQ421" t="b">
        <v>0</v>
      </c>
      <c r="AR421" t="s">
        <v>71</v>
      </c>
      <c r="AS421" t="b">
        <v>0</v>
      </c>
      <c r="AT421" t="s">
        <v>60</v>
      </c>
      <c r="AU421" t="s">
        <v>60</v>
      </c>
      <c r="AX421" t="s">
        <v>60</v>
      </c>
      <c r="AY421" t="s">
        <v>60</v>
      </c>
      <c r="BA421" t="b">
        <v>0</v>
      </c>
      <c r="BB421" t="s">
        <v>60</v>
      </c>
      <c r="BD421" t="s">
        <v>60</v>
      </c>
    </row>
    <row r="422" spans="1:56" x14ac:dyDescent="0.25">
      <c r="A422" t="s">
        <v>287</v>
      </c>
      <c r="B422" t="s">
        <v>554</v>
      </c>
      <c r="C422">
        <v>1504510</v>
      </c>
      <c r="D422" t="s">
        <v>98</v>
      </c>
      <c r="E422" t="s">
        <v>98</v>
      </c>
      <c r="F422" t="s">
        <v>300</v>
      </c>
      <c r="G422" t="s">
        <v>443</v>
      </c>
      <c r="H422" t="str">
        <f>"01804"</f>
        <v>01804</v>
      </c>
      <c r="I422" t="s">
        <v>60</v>
      </c>
      <c r="J422" t="s">
        <v>290</v>
      </c>
      <c r="K422" t="s">
        <v>62</v>
      </c>
      <c r="L422">
        <v>10</v>
      </c>
      <c r="N422" t="str">
        <f t="shared" si="18"/>
        <v>0</v>
      </c>
      <c r="O422">
        <v>10</v>
      </c>
      <c r="P422" t="s">
        <v>63</v>
      </c>
      <c r="Q422" t="s">
        <v>79</v>
      </c>
      <c r="R422" t="s">
        <v>79</v>
      </c>
      <c r="S422" t="s">
        <v>65</v>
      </c>
      <c r="T422" t="s">
        <v>66</v>
      </c>
      <c r="U422" t="s">
        <v>67</v>
      </c>
      <c r="V422" t="s">
        <v>67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68</v>
      </c>
      <c r="AD422" t="b">
        <v>0</v>
      </c>
      <c r="AE422" t="b">
        <v>0</v>
      </c>
      <c r="AF422" t="s">
        <v>69</v>
      </c>
      <c r="AG422" t="s">
        <v>60</v>
      </c>
      <c r="AH422" t="s">
        <v>60</v>
      </c>
      <c r="AI422" t="b">
        <v>1</v>
      </c>
      <c r="AJ422" t="s">
        <v>60</v>
      </c>
      <c r="AK422" t="s">
        <v>60</v>
      </c>
      <c r="AL422" t="s">
        <v>60</v>
      </c>
      <c r="AM422" t="s">
        <v>60</v>
      </c>
      <c r="AN422" t="s">
        <v>60</v>
      </c>
      <c r="AO422" t="s">
        <v>117</v>
      </c>
      <c r="AP422" t="b">
        <v>0</v>
      </c>
      <c r="AQ422" t="b">
        <v>0</v>
      </c>
      <c r="AR422" t="s">
        <v>71</v>
      </c>
      <c r="AS422" t="b">
        <v>0</v>
      </c>
      <c r="AT422" t="s">
        <v>60</v>
      </c>
      <c r="AU422" t="s">
        <v>60</v>
      </c>
      <c r="AX422" t="s">
        <v>60</v>
      </c>
      <c r="AY422" t="s">
        <v>60</v>
      </c>
      <c r="BA422" t="b">
        <v>0</v>
      </c>
      <c r="BB422" t="s">
        <v>60</v>
      </c>
      <c r="BD422" t="s">
        <v>60</v>
      </c>
    </row>
    <row r="423" spans="1:56" x14ac:dyDescent="0.25">
      <c r="A423" t="s">
        <v>287</v>
      </c>
      <c r="B423" t="s">
        <v>555</v>
      </c>
      <c r="C423">
        <v>1504520</v>
      </c>
      <c r="D423" t="s">
        <v>98</v>
      </c>
      <c r="E423" t="s">
        <v>98</v>
      </c>
      <c r="F423" t="s">
        <v>300</v>
      </c>
      <c r="G423" t="s">
        <v>439</v>
      </c>
      <c r="H423" t="str">
        <f>"01804"</f>
        <v>01804</v>
      </c>
      <c r="I423" t="s">
        <v>60</v>
      </c>
      <c r="J423" t="s">
        <v>290</v>
      </c>
      <c r="K423" t="s">
        <v>62</v>
      </c>
      <c r="L423">
        <v>2</v>
      </c>
      <c r="N423" t="str">
        <f t="shared" si="18"/>
        <v>0</v>
      </c>
      <c r="O423">
        <v>2</v>
      </c>
      <c r="P423" t="s">
        <v>63</v>
      </c>
      <c r="Q423" t="s">
        <v>79</v>
      </c>
      <c r="R423" t="s">
        <v>79</v>
      </c>
      <c r="S423" t="s">
        <v>65</v>
      </c>
      <c r="T423" t="s">
        <v>66</v>
      </c>
      <c r="U423" t="s">
        <v>67</v>
      </c>
      <c r="V423" t="s">
        <v>67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68</v>
      </c>
      <c r="AD423" t="b">
        <v>0</v>
      </c>
      <c r="AE423" t="b">
        <v>0</v>
      </c>
      <c r="AF423" t="s">
        <v>69</v>
      </c>
      <c r="AG423" t="s">
        <v>60</v>
      </c>
      <c r="AH423" t="s">
        <v>60</v>
      </c>
      <c r="AI423" t="b">
        <v>1</v>
      </c>
      <c r="AJ423" t="s">
        <v>60</v>
      </c>
      <c r="AK423" t="s">
        <v>60</v>
      </c>
      <c r="AL423" t="s">
        <v>60</v>
      </c>
      <c r="AM423" t="s">
        <v>60</v>
      </c>
      <c r="AN423" t="s">
        <v>60</v>
      </c>
      <c r="AO423" t="s">
        <v>117</v>
      </c>
      <c r="AP423" t="b">
        <v>0</v>
      </c>
      <c r="AQ423" t="b">
        <v>0</v>
      </c>
      <c r="AR423" t="s">
        <v>71</v>
      </c>
      <c r="AS423" t="b">
        <v>0</v>
      </c>
      <c r="AT423" t="s">
        <v>60</v>
      </c>
      <c r="AU423" t="s">
        <v>60</v>
      </c>
      <c r="AX423" t="s">
        <v>60</v>
      </c>
      <c r="AY423" t="s">
        <v>60</v>
      </c>
      <c r="BA423" t="b">
        <v>0</v>
      </c>
      <c r="BB423" t="s">
        <v>60</v>
      </c>
      <c r="BD423" t="s">
        <v>60</v>
      </c>
    </row>
    <row r="424" spans="1:56" x14ac:dyDescent="0.25">
      <c r="A424" t="s">
        <v>247</v>
      </c>
      <c r="B424" t="s">
        <v>556</v>
      </c>
      <c r="C424">
        <v>1200310</v>
      </c>
      <c r="D424" t="s">
        <v>58</v>
      </c>
      <c r="E424" t="s">
        <v>58</v>
      </c>
      <c r="F424" t="s">
        <v>260</v>
      </c>
      <c r="G424" t="s">
        <v>479</v>
      </c>
      <c r="H424" t="str">
        <f>"01205"</f>
        <v>01205</v>
      </c>
      <c r="I424" t="s">
        <v>60</v>
      </c>
      <c r="J424" t="s">
        <v>261</v>
      </c>
      <c r="K424" t="s">
        <v>62</v>
      </c>
      <c r="L424">
        <v>25</v>
      </c>
      <c r="N424" t="str">
        <f t="shared" si="18"/>
        <v>0</v>
      </c>
      <c r="O424">
        <v>25</v>
      </c>
      <c r="P424" t="s">
        <v>96</v>
      </c>
      <c r="Q424" t="s">
        <v>79</v>
      </c>
      <c r="R424" t="s">
        <v>79</v>
      </c>
      <c r="S424" t="s">
        <v>65</v>
      </c>
      <c r="T424" t="s">
        <v>66</v>
      </c>
      <c r="U424" t="s">
        <v>67</v>
      </c>
      <c r="V424" t="s">
        <v>67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68</v>
      </c>
      <c r="AD424" t="b">
        <v>0</v>
      </c>
      <c r="AE424" t="b">
        <v>0</v>
      </c>
      <c r="AF424" t="s">
        <v>69</v>
      </c>
      <c r="AG424" t="s">
        <v>60</v>
      </c>
      <c r="AH424" t="s">
        <v>60</v>
      </c>
      <c r="AI424" t="b">
        <v>1</v>
      </c>
      <c r="AJ424" t="s">
        <v>60</v>
      </c>
      <c r="AK424" t="s">
        <v>60</v>
      </c>
      <c r="AL424" t="s">
        <v>60</v>
      </c>
      <c r="AM424" t="s">
        <v>60</v>
      </c>
      <c r="AN424" t="s">
        <v>60</v>
      </c>
      <c r="AO424" t="s">
        <v>70</v>
      </c>
      <c r="AP424" t="b">
        <v>0</v>
      </c>
      <c r="AQ424" t="b">
        <v>0</v>
      </c>
      <c r="AR424" t="s">
        <v>71</v>
      </c>
      <c r="AS424" t="b">
        <v>0</v>
      </c>
      <c r="AT424" t="s">
        <v>60</v>
      </c>
      <c r="AU424" t="s">
        <v>60</v>
      </c>
      <c r="AX424" t="s">
        <v>60</v>
      </c>
      <c r="AY424" t="s">
        <v>60</v>
      </c>
      <c r="BA424" t="b">
        <v>0</v>
      </c>
      <c r="BB424" t="s">
        <v>60</v>
      </c>
      <c r="BD424" t="s">
        <v>60</v>
      </c>
    </row>
    <row r="425" spans="1:56" x14ac:dyDescent="0.25">
      <c r="A425" t="s">
        <v>306</v>
      </c>
      <c r="B425" t="s">
        <v>307</v>
      </c>
      <c r="C425">
        <v>8106810</v>
      </c>
      <c r="D425" t="s">
        <v>81</v>
      </c>
      <c r="E425" t="s">
        <v>81</v>
      </c>
      <c r="F425" t="s">
        <v>308</v>
      </c>
      <c r="G425" t="s">
        <v>477</v>
      </c>
      <c r="H425" t="str">
        <f>"01711"</f>
        <v>01711</v>
      </c>
      <c r="I425" t="s">
        <v>60</v>
      </c>
      <c r="J425" t="s">
        <v>309</v>
      </c>
      <c r="K425" t="s">
        <v>62</v>
      </c>
      <c r="L425">
        <v>27</v>
      </c>
      <c r="N425" t="str">
        <f t="shared" si="18"/>
        <v>0</v>
      </c>
      <c r="O425">
        <v>27</v>
      </c>
      <c r="P425" t="s">
        <v>96</v>
      </c>
      <c r="Q425" t="s">
        <v>64</v>
      </c>
      <c r="R425" t="s">
        <v>79</v>
      </c>
      <c r="S425" t="s">
        <v>65</v>
      </c>
      <c r="T425" t="s">
        <v>66</v>
      </c>
      <c r="U425" t="s">
        <v>67</v>
      </c>
      <c r="V425" t="s">
        <v>67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68</v>
      </c>
      <c r="AD425" t="b">
        <v>0</v>
      </c>
      <c r="AE425" t="b">
        <v>0</v>
      </c>
      <c r="AF425" t="s">
        <v>69</v>
      </c>
      <c r="AG425" t="s">
        <v>60</v>
      </c>
      <c r="AH425" t="s">
        <v>60</v>
      </c>
      <c r="AI425" t="b">
        <v>1</v>
      </c>
      <c r="AJ425" t="s">
        <v>60</v>
      </c>
      <c r="AK425" t="s">
        <v>60</v>
      </c>
      <c r="AL425" t="s">
        <v>60</v>
      </c>
      <c r="AM425" t="s">
        <v>60</v>
      </c>
      <c r="AN425" t="s">
        <v>60</v>
      </c>
      <c r="AO425" t="s">
        <v>117</v>
      </c>
      <c r="AP425" t="b">
        <v>0</v>
      </c>
      <c r="AQ425" t="b">
        <v>0</v>
      </c>
      <c r="AR425" t="s">
        <v>71</v>
      </c>
      <c r="AS425" t="b">
        <v>0</v>
      </c>
      <c r="AT425" t="s">
        <v>60</v>
      </c>
      <c r="AU425" t="s">
        <v>60</v>
      </c>
      <c r="AX425" t="s">
        <v>60</v>
      </c>
      <c r="AY425" t="s">
        <v>60</v>
      </c>
      <c r="BA425" t="b">
        <v>0</v>
      </c>
      <c r="BB425" t="s">
        <v>60</v>
      </c>
      <c r="BC425">
        <v>8121600</v>
      </c>
      <c r="BD425" t="s">
        <v>60</v>
      </c>
    </row>
    <row r="426" spans="1:56" x14ac:dyDescent="0.25">
      <c r="A426" t="s">
        <v>247</v>
      </c>
      <c r="B426" t="s">
        <v>253</v>
      </c>
      <c r="C426">
        <v>1200330</v>
      </c>
      <c r="D426" t="s">
        <v>85</v>
      </c>
      <c r="E426" t="s">
        <v>85</v>
      </c>
      <c r="G426" t="s">
        <v>443</v>
      </c>
      <c r="H426" t="s">
        <v>557</v>
      </c>
      <c r="I426" t="s">
        <v>60</v>
      </c>
      <c r="J426" t="s">
        <v>558</v>
      </c>
      <c r="K426" t="s">
        <v>62</v>
      </c>
      <c r="L426">
        <v>25</v>
      </c>
      <c r="N426" t="str">
        <f t="shared" si="18"/>
        <v>0</v>
      </c>
      <c r="O426">
        <v>25</v>
      </c>
      <c r="P426" t="s">
        <v>96</v>
      </c>
      <c r="Q426" t="s">
        <v>79</v>
      </c>
      <c r="S426" t="s">
        <v>65</v>
      </c>
      <c r="T426" t="s">
        <v>66</v>
      </c>
      <c r="U426" t="s">
        <v>67</v>
      </c>
      <c r="V426" t="s">
        <v>67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68</v>
      </c>
      <c r="AD426" t="b">
        <v>0</v>
      </c>
      <c r="AE426" t="b">
        <v>0</v>
      </c>
      <c r="AF426" t="s">
        <v>69</v>
      </c>
      <c r="AG426" t="s">
        <v>60</v>
      </c>
      <c r="AH426" t="s">
        <v>60</v>
      </c>
      <c r="AI426" t="b">
        <v>1</v>
      </c>
      <c r="AJ426" t="s">
        <v>60</v>
      </c>
      <c r="AK426" t="s">
        <v>60</v>
      </c>
      <c r="AL426" t="s">
        <v>60</v>
      </c>
      <c r="AM426" t="s">
        <v>60</v>
      </c>
      <c r="AN426" t="s">
        <v>60</v>
      </c>
      <c r="AO426" t="s">
        <v>70</v>
      </c>
      <c r="AP426" t="b">
        <v>0</v>
      </c>
      <c r="AQ426" t="b">
        <v>0</v>
      </c>
      <c r="AR426" t="s">
        <v>71</v>
      </c>
      <c r="AS426" t="b">
        <v>0</v>
      </c>
      <c r="AT426" t="s">
        <v>60</v>
      </c>
      <c r="AU426" t="s">
        <v>60</v>
      </c>
      <c r="AX426" t="s">
        <v>60</v>
      </c>
      <c r="AY426" t="s">
        <v>60</v>
      </c>
      <c r="BA426" t="b">
        <v>0</v>
      </c>
      <c r="BB426" t="s">
        <v>60</v>
      </c>
      <c r="BD426" t="s">
        <v>60</v>
      </c>
    </row>
    <row r="427" spans="1:56" x14ac:dyDescent="0.25">
      <c r="A427" t="s">
        <v>247</v>
      </c>
      <c r="B427" t="s">
        <v>253</v>
      </c>
      <c r="C427">
        <v>1200330</v>
      </c>
      <c r="D427" t="s">
        <v>105</v>
      </c>
      <c r="E427" t="s">
        <v>105</v>
      </c>
      <c r="F427" t="s">
        <v>281</v>
      </c>
      <c r="G427" t="s">
        <v>440</v>
      </c>
      <c r="H427" t="str">
        <f>"01102"</f>
        <v>01102</v>
      </c>
      <c r="I427" t="s">
        <v>60</v>
      </c>
      <c r="J427" t="s">
        <v>200</v>
      </c>
      <c r="K427" t="s">
        <v>62</v>
      </c>
      <c r="L427">
        <v>26</v>
      </c>
      <c r="N427" t="str">
        <f t="shared" si="18"/>
        <v>0</v>
      </c>
      <c r="O427">
        <v>26</v>
      </c>
      <c r="P427" t="s">
        <v>96</v>
      </c>
      <c r="Q427" t="s">
        <v>79</v>
      </c>
      <c r="R427" t="s">
        <v>79</v>
      </c>
      <c r="S427" t="s">
        <v>65</v>
      </c>
      <c r="T427" t="s">
        <v>66</v>
      </c>
      <c r="U427" t="s">
        <v>67</v>
      </c>
      <c r="V427" t="s">
        <v>67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68</v>
      </c>
      <c r="AD427" t="b">
        <v>0</v>
      </c>
      <c r="AE427" t="b">
        <v>0</v>
      </c>
      <c r="AF427" t="s">
        <v>69</v>
      </c>
      <c r="AG427" t="s">
        <v>60</v>
      </c>
      <c r="AH427" t="s">
        <v>60</v>
      </c>
      <c r="AI427" t="b">
        <v>1</v>
      </c>
      <c r="AJ427" t="s">
        <v>60</v>
      </c>
      <c r="AK427" t="s">
        <v>60</v>
      </c>
      <c r="AL427" t="s">
        <v>60</v>
      </c>
      <c r="AM427" t="s">
        <v>60</v>
      </c>
      <c r="AN427" t="s">
        <v>60</v>
      </c>
      <c r="AO427" t="s">
        <v>70</v>
      </c>
      <c r="AP427" t="b">
        <v>0</v>
      </c>
      <c r="AQ427" t="b">
        <v>0</v>
      </c>
      <c r="AR427" t="s">
        <v>71</v>
      </c>
      <c r="AS427" t="b">
        <v>0</v>
      </c>
      <c r="AT427" t="s">
        <v>60</v>
      </c>
      <c r="AU427" t="s">
        <v>60</v>
      </c>
      <c r="AX427" t="s">
        <v>60</v>
      </c>
      <c r="AY427" t="s">
        <v>60</v>
      </c>
      <c r="BA427" t="b">
        <v>0</v>
      </c>
      <c r="BB427" t="s">
        <v>60</v>
      </c>
      <c r="BD427" t="s">
        <v>60</v>
      </c>
    </row>
    <row r="428" spans="1:56" x14ac:dyDescent="0.25">
      <c r="A428" t="s">
        <v>247</v>
      </c>
      <c r="B428" t="s">
        <v>559</v>
      </c>
      <c r="C428">
        <v>1206310</v>
      </c>
      <c r="D428" t="s">
        <v>85</v>
      </c>
      <c r="E428" t="s">
        <v>85</v>
      </c>
      <c r="G428" t="s">
        <v>560</v>
      </c>
      <c r="H428" t="str">
        <f>"01306"</f>
        <v>01306</v>
      </c>
      <c r="I428" t="s">
        <v>60</v>
      </c>
      <c r="J428" t="s">
        <v>561</v>
      </c>
      <c r="K428" t="s">
        <v>62</v>
      </c>
      <c r="L428">
        <v>25</v>
      </c>
      <c r="N428" t="str">
        <f t="shared" si="18"/>
        <v>0</v>
      </c>
      <c r="O428">
        <v>25</v>
      </c>
      <c r="P428" t="s">
        <v>78</v>
      </c>
      <c r="Q428" t="s">
        <v>79</v>
      </c>
      <c r="R428" t="s">
        <v>79</v>
      </c>
      <c r="S428" t="s">
        <v>65</v>
      </c>
      <c r="T428" t="s">
        <v>66</v>
      </c>
      <c r="U428" t="s">
        <v>67</v>
      </c>
      <c r="V428" t="s">
        <v>67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68</v>
      </c>
      <c r="AD428" t="b">
        <v>0</v>
      </c>
      <c r="AE428" t="b">
        <v>0</v>
      </c>
      <c r="AF428" t="s">
        <v>69</v>
      </c>
      <c r="AG428" t="s">
        <v>60</v>
      </c>
      <c r="AH428" t="s">
        <v>60</v>
      </c>
      <c r="AI428" t="b">
        <v>1</v>
      </c>
      <c r="AJ428" t="s">
        <v>60</v>
      </c>
      <c r="AK428" t="s">
        <v>60</v>
      </c>
      <c r="AL428" t="s">
        <v>60</v>
      </c>
      <c r="AM428" t="s">
        <v>60</v>
      </c>
      <c r="AN428" t="s">
        <v>60</v>
      </c>
      <c r="AO428" t="s">
        <v>70</v>
      </c>
      <c r="AP428" t="b">
        <v>0</v>
      </c>
      <c r="AQ428" t="b">
        <v>0</v>
      </c>
      <c r="AR428" t="s">
        <v>71</v>
      </c>
      <c r="AS428" t="b">
        <v>0</v>
      </c>
      <c r="AT428" t="s">
        <v>72</v>
      </c>
      <c r="AU428" t="s">
        <v>60</v>
      </c>
      <c r="AX428" t="s">
        <v>60</v>
      </c>
      <c r="AY428" t="s">
        <v>60</v>
      </c>
      <c r="BA428" t="b">
        <v>0</v>
      </c>
      <c r="BB428" t="s">
        <v>60</v>
      </c>
      <c r="BD428" t="s">
        <v>60</v>
      </c>
    </row>
    <row r="429" spans="1:56" x14ac:dyDescent="0.25">
      <c r="A429" t="s">
        <v>179</v>
      </c>
      <c r="B429" t="s">
        <v>187</v>
      </c>
      <c r="C429">
        <v>8500390</v>
      </c>
      <c r="D429" t="s">
        <v>102</v>
      </c>
      <c r="E429" t="s">
        <v>102</v>
      </c>
      <c r="F429" t="s">
        <v>185</v>
      </c>
      <c r="G429" t="s">
        <v>444</v>
      </c>
      <c r="H429" t="str">
        <f>"01652"</f>
        <v>01652</v>
      </c>
      <c r="I429" t="s">
        <v>60</v>
      </c>
      <c r="J429" t="s">
        <v>186</v>
      </c>
      <c r="K429" t="s">
        <v>62</v>
      </c>
      <c r="L429">
        <v>28</v>
      </c>
      <c r="N429" t="str">
        <f t="shared" ref="N429:N460" si="19">"0"</f>
        <v>0</v>
      </c>
      <c r="O429">
        <v>28</v>
      </c>
      <c r="P429" t="s">
        <v>63</v>
      </c>
      <c r="Q429" t="s">
        <v>79</v>
      </c>
      <c r="R429" t="s">
        <v>79</v>
      </c>
      <c r="S429" t="s">
        <v>65</v>
      </c>
      <c r="T429" t="s">
        <v>66</v>
      </c>
      <c r="U429" t="s">
        <v>67</v>
      </c>
      <c r="V429" t="s">
        <v>67</v>
      </c>
      <c r="X429" t="b">
        <v>1</v>
      </c>
      <c r="Y429" t="b">
        <v>1</v>
      </c>
      <c r="Z429" t="b">
        <v>1</v>
      </c>
      <c r="AA429">
        <v>300</v>
      </c>
      <c r="AB429">
        <v>230</v>
      </c>
      <c r="AC429" t="s">
        <v>68</v>
      </c>
      <c r="AD429" t="b">
        <v>0</v>
      </c>
      <c r="AE429" t="b">
        <v>0</v>
      </c>
      <c r="AF429" t="s">
        <v>69</v>
      </c>
      <c r="AG429" t="s">
        <v>60</v>
      </c>
      <c r="AH429" t="s">
        <v>60</v>
      </c>
      <c r="AI429" t="b">
        <v>1</v>
      </c>
      <c r="AJ429" t="s">
        <v>60</v>
      </c>
      <c r="AK429" t="s">
        <v>60</v>
      </c>
      <c r="AL429" t="s">
        <v>60</v>
      </c>
      <c r="AM429" t="s">
        <v>60</v>
      </c>
      <c r="AN429" t="s">
        <v>60</v>
      </c>
      <c r="AO429" t="s">
        <v>117</v>
      </c>
      <c r="AP429" t="b">
        <v>0</v>
      </c>
      <c r="AQ429" t="b">
        <v>0</v>
      </c>
      <c r="AR429" t="s">
        <v>71</v>
      </c>
      <c r="AS429" t="b">
        <v>0</v>
      </c>
      <c r="AT429" t="s">
        <v>60</v>
      </c>
      <c r="AU429" t="s">
        <v>60</v>
      </c>
      <c r="AX429" t="s">
        <v>60</v>
      </c>
      <c r="AY429" t="s">
        <v>60</v>
      </c>
      <c r="BA429" t="b">
        <v>0</v>
      </c>
      <c r="BB429" t="s">
        <v>60</v>
      </c>
      <c r="BC429">
        <v>8500390</v>
      </c>
      <c r="BD429" t="s">
        <v>60</v>
      </c>
    </row>
    <row r="430" spans="1:56" x14ac:dyDescent="0.25">
      <c r="A430" t="s">
        <v>247</v>
      </c>
      <c r="B430" t="s">
        <v>283</v>
      </c>
      <c r="C430">
        <v>1210300</v>
      </c>
      <c r="D430" t="s">
        <v>73</v>
      </c>
      <c r="E430" t="s">
        <v>73</v>
      </c>
      <c r="F430" t="s">
        <v>284</v>
      </c>
      <c r="G430" t="s">
        <v>443</v>
      </c>
      <c r="H430" t="s">
        <v>285</v>
      </c>
      <c r="I430" t="s">
        <v>60</v>
      </c>
      <c r="J430" t="s">
        <v>286</v>
      </c>
      <c r="K430" t="s">
        <v>62</v>
      </c>
      <c r="L430">
        <v>30</v>
      </c>
      <c r="N430" t="str">
        <f t="shared" si="19"/>
        <v>0</v>
      </c>
      <c r="O430">
        <v>30</v>
      </c>
      <c r="P430" t="s">
        <v>96</v>
      </c>
      <c r="Q430" t="s">
        <v>64</v>
      </c>
      <c r="S430" t="s">
        <v>65</v>
      </c>
      <c r="T430" t="s">
        <v>66</v>
      </c>
      <c r="U430" t="s">
        <v>67</v>
      </c>
      <c r="V430" t="s">
        <v>67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68</v>
      </c>
      <c r="AD430" t="b">
        <v>0</v>
      </c>
      <c r="AE430" t="b">
        <v>0</v>
      </c>
      <c r="AF430" t="s">
        <v>69</v>
      </c>
      <c r="AG430" t="s">
        <v>60</v>
      </c>
      <c r="AH430" t="s">
        <v>60</v>
      </c>
      <c r="AI430" t="b">
        <v>1</v>
      </c>
      <c r="AJ430" t="s">
        <v>92</v>
      </c>
      <c r="AK430" t="s">
        <v>60</v>
      </c>
      <c r="AL430" t="s">
        <v>60</v>
      </c>
      <c r="AM430" t="s">
        <v>60</v>
      </c>
      <c r="AN430" t="s">
        <v>60</v>
      </c>
      <c r="AO430" t="s">
        <v>70</v>
      </c>
      <c r="AP430" t="b">
        <v>0</v>
      </c>
      <c r="AQ430" t="b">
        <v>0</v>
      </c>
      <c r="AR430" t="s">
        <v>71</v>
      </c>
      <c r="AS430" t="b">
        <v>0</v>
      </c>
      <c r="AT430" t="s">
        <v>60</v>
      </c>
      <c r="AU430" t="s">
        <v>60</v>
      </c>
      <c r="AX430" t="s">
        <v>60</v>
      </c>
      <c r="AY430" t="s">
        <v>60</v>
      </c>
      <c r="BA430" t="b">
        <v>0</v>
      </c>
      <c r="BB430" t="s">
        <v>60</v>
      </c>
      <c r="BD430" t="s">
        <v>60</v>
      </c>
    </row>
    <row r="431" spans="1:56" x14ac:dyDescent="0.25">
      <c r="A431" t="s">
        <v>188</v>
      </c>
      <c r="B431" t="s">
        <v>562</v>
      </c>
      <c r="C431" t="str">
        <f>"0400340"</f>
        <v>0400340</v>
      </c>
      <c r="D431" t="s">
        <v>73</v>
      </c>
      <c r="E431" t="s">
        <v>73</v>
      </c>
      <c r="F431" t="s">
        <v>199</v>
      </c>
      <c r="G431" t="s">
        <v>439</v>
      </c>
      <c r="H431" t="str">
        <f>"01102"</f>
        <v>01102</v>
      </c>
      <c r="I431" t="s">
        <v>60</v>
      </c>
      <c r="J431" t="s">
        <v>200</v>
      </c>
      <c r="K431" t="s">
        <v>62</v>
      </c>
      <c r="L431">
        <v>20</v>
      </c>
      <c r="N431" t="str">
        <f t="shared" si="19"/>
        <v>0</v>
      </c>
      <c r="O431">
        <v>20</v>
      </c>
      <c r="P431" t="s">
        <v>96</v>
      </c>
      <c r="Q431" t="s">
        <v>64</v>
      </c>
      <c r="R431" t="s">
        <v>79</v>
      </c>
      <c r="S431" t="s">
        <v>65</v>
      </c>
      <c r="T431" t="s">
        <v>66</v>
      </c>
      <c r="U431" t="s">
        <v>67</v>
      </c>
      <c r="V431" t="s">
        <v>67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68</v>
      </c>
      <c r="AD431" t="b">
        <v>0</v>
      </c>
      <c r="AE431" t="b">
        <v>0</v>
      </c>
      <c r="AF431" t="s">
        <v>69</v>
      </c>
      <c r="AG431" t="s">
        <v>60</v>
      </c>
      <c r="AH431" t="s">
        <v>60</v>
      </c>
      <c r="AI431" t="b">
        <v>1</v>
      </c>
      <c r="AJ431" t="s">
        <v>92</v>
      </c>
      <c r="AK431" t="s">
        <v>60</v>
      </c>
      <c r="AL431" t="s">
        <v>60</v>
      </c>
      <c r="AM431" t="s">
        <v>60</v>
      </c>
      <c r="AN431" t="s">
        <v>60</v>
      </c>
      <c r="AO431" t="s">
        <v>70</v>
      </c>
      <c r="AP431" t="b">
        <v>0</v>
      </c>
      <c r="AQ431" t="b">
        <v>0</v>
      </c>
      <c r="AR431" t="s">
        <v>71</v>
      </c>
      <c r="AS431" t="b">
        <v>0</v>
      </c>
      <c r="AT431" t="s">
        <v>60</v>
      </c>
      <c r="AU431" t="s">
        <v>60</v>
      </c>
      <c r="AX431" t="s">
        <v>60</v>
      </c>
      <c r="AY431" t="s">
        <v>60</v>
      </c>
      <c r="BA431" t="b">
        <v>0</v>
      </c>
      <c r="BB431" t="s">
        <v>60</v>
      </c>
      <c r="BD431" t="s">
        <v>60</v>
      </c>
    </row>
    <row r="432" spans="1:56" x14ac:dyDescent="0.25">
      <c r="A432" t="s">
        <v>179</v>
      </c>
      <c r="B432" t="s">
        <v>563</v>
      </c>
      <c r="C432">
        <v>8500410</v>
      </c>
      <c r="D432" t="s">
        <v>85</v>
      </c>
      <c r="E432" t="s">
        <v>85</v>
      </c>
      <c r="F432" t="s">
        <v>181</v>
      </c>
      <c r="G432" t="s">
        <v>439</v>
      </c>
      <c r="H432" t="str">
        <f>"01654"</f>
        <v>01654</v>
      </c>
      <c r="I432" t="s">
        <v>60</v>
      </c>
      <c r="J432" t="s">
        <v>182</v>
      </c>
      <c r="K432" t="s">
        <v>62</v>
      </c>
      <c r="L432">
        <v>20</v>
      </c>
      <c r="N432" t="str">
        <f t="shared" si="19"/>
        <v>0</v>
      </c>
      <c r="O432">
        <v>20</v>
      </c>
      <c r="P432" t="s">
        <v>96</v>
      </c>
      <c r="Q432" t="s">
        <v>79</v>
      </c>
      <c r="R432" t="s">
        <v>79</v>
      </c>
      <c r="S432" t="s">
        <v>65</v>
      </c>
      <c r="T432" t="s">
        <v>66</v>
      </c>
      <c r="U432" t="s">
        <v>67</v>
      </c>
      <c r="V432" t="s">
        <v>67</v>
      </c>
      <c r="X432" t="b">
        <v>1</v>
      </c>
      <c r="Y432" t="b">
        <v>1</v>
      </c>
      <c r="Z432" t="b">
        <v>1</v>
      </c>
      <c r="AA432">
        <v>333</v>
      </c>
      <c r="AB432">
        <v>230</v>
      </c>
      <c r="AC432" t="s">
        <v>68</v>
      </c>
      <c r="AD432" t="b">
        <v>0</v>
      </c>
      <c r="AE432" t="b">
        <v>0</v>
      </c>
      <c r="AF432" t="s">
        <v>69</v>
      </c>
      <c r="AG432" t="s">
        <v>60</v>
      </c>
      <c r="AH432" t="s">
        <v>60</v>
      </c>
      <c r="AI432" t="b">
        <v>1</v>
      </c>
      <c r="AJ432" t="s">
        <v>60</v>
      </c>
      <c r="AK432" t="s">
        <v>60</v>
      </c>
      <c r="AL432" t="s">
        <v>60</v>
      </c>
      <c r="AM432" t="s">
        <v>60</v>
      </c>
      <c r="AN432" t="s">
        <v>60</v>
      </c>
      <c r="AO432" t="s">
        <v>117</v>
      </c>
      <c r="AP432" t="b">
        <v>0</v>
      </c>
      <c r="AQ432" t="b">
        <v>0</v>
      </c>
      <c r="AR432" t="s">
        <v>71</v>
      </c>
      <c r="AS432" t="b">
        <v>0</v>
      </c>
      <c r="AT432" t="s">
        <v>60</v>
      </c>
      <c r="AU432" t="s">
        <v>60</v>
      </c>
      <c r="AX432" t="s">
        <v>60</v>
      </c>
      <c r="AY432" t="s">
        <v>60</v>
      </c>
      <c r="BA432" t="b">
        <v>0</v>
      </c>
      <c r="BB432" t="s">
        <v>60</v>
      </c>
      <c r="BC432">
        <v>8500410</v>
      </c>
      <c r="BD432" t="s">
        <v>60</v>
      </c>
    </row>
    <row r="433" spans="1:56" x14ac:dyDescent="0.25">
      <c r="A433" t="s">
        <v>188</v>
      </c>
      <c r="B433" t="s">
        <v>564</v>
      </c>
      <c r="C433">
        <v>1303330</v>
      </c>
      <c r="D433" t="s">
        <v>85</v>
      </c>
      <c r="E433" t="s">
        <v>85</v>
      </c>
      <c r="F433" t="s">
        <v>195</v>
      </c>
      <c r="G433" t="s">
        <v>439</v>
      </c>
      <c r="H433" t="str">
        <f>"01902"</f>
        <v>01902</v>
      </c>
      <c r="I433" t="s">
        <v>60</v>
      </c>
      <c r="J433" t="s">
        <v>196</v>
      </c>
      <c r="K433" t="s">
        <v>62</v>
      </c>
      <c r="L433">
        <v>30</v>
      </c>
      <c r="N433" t="str">
        <f t="shared" si="19"/>
        <v>0</v>
      </c>
      <c r="O433">
        <v>30</v>
      </c>
      <c r="P433" t="s">
        <v>96</v>
      </c>
      <c r="Q433" t="s">
        <v>79</v>
      </c>
      <c r="R433" t="s">
        <v>79</v>
      </c>
      <c r="S433" t="s">
        <v>65</v>
      </c>
      <c r="T433" t="s">
        <v>66</v>
      </c>
      <c r="U433" t="s">
        <v>67</v>
      </c>
      <c r="V433" t="s">
        <v>67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68</v>
      </c>
      <c r="AD433" t="b">
        <v>0</v>
      </c>
      <c r="AE433" t="b">
        <v>0</v>
      </c>
      <c r="AF433" t="s">
        <v>69</v>
      </c>
      <c r="AG433" t="s">
        <v>60</v>
      </c>
      <c r="AH433" t="s">
        <v>60</v>
      </c>
      <c r="AI433" t="b">
        <v>1</v>
      </c>
      <c r="AJ433" t="s">
        <v>60</v>
      </c>
      <c r="AK433" t="s">
        <v>60</v>
      </c>
      <c r="AL433" t="s">
        <v>60</v>
      </c>
      <c r="AM433" t="s">
        <v>60</v>
      </c>
      <c r="AN433" t="s">
        <v>60</v>
      </c>
      <c r="AO433" t="s">
        <v>70</v>
      </c>
      <c r="AP433" t="b">
        <v>0</v>
      </c>
      <c r="AQ433" t="b">
        <v>0</v>
      </c>
      <c r="AR433" t="s">
        <v>71</v>
      </c>
      <c r="AS433" t="b">
        <v>0</v>
      </c>
      <c r="AT433" t="s">
        <v>60</v>
      </c>
      <c r="AU433" t="s">
        <v>60</v>
      </c>
      <c r="AX433" t="s">
        <v>60</v>
      </c>
      <c r="AY433" t="s">
        <v>60</v>
      </c>
      <c r="BA433" t="b">
        <v>0</v>
      </c>
      <c r="BB433" t="s">
        <v>60</v>
      </c>
      <c r="BD433" t="s">
        <v>60</v>
      </c>
    </row>
    <row r="434" spans="1:56" x14ac:dyDescent="0.25">
      <c r="A434" t="s">
        <v>179</v>
      </c>
      <c r="B434" t="s">
        <v>565</v>
      </c>
      <c r="C434">
        <v>8500395</v>
      </c>
      <c r="D434" t="s">
        <v>73</v>
      </c>
      <c r="E434" t="s">
        <v>73</v>
      </c>
      <c r="F434" t="s">
        <v>185</v>
      </c>
      <c r="G434" t="s">
        <v>439</v>
      </c>
      <c r="H434" t="str">
        <f>"01652"</f>
        <v>01652</v>
      </c>
      <c r="I434" t="s">
        <v>60</v>
      </c>
      <c r="J434" t="s">
        <v>186</v>
      </c>
      <c r="K434" t="s">
        <v>62</v>
      </c>
      <c r="L434">
        <v>28</v>
      </c>
      <c r="N434" t="str">
        <f t="shared" si="19"/>
        <v>0</v>
      </c>
      <c r="O434">
        <v>28</v>
      </c>
      <c r="P434" t="s">
        <v>63</v>
      </c>
      <c r="Q434" t="s">
        <v>79</v>
      </c>
      <c r="R434" t="s">
        <v>79</v>
      </c>
      <c r="S434" t="s">
        <v>65</v>
      </c>
      <c r="T434" t="s">
        <v>66</v>
      </c>
      <c r="U434" t="s">
        <v>67</v>
      </c>
      <c r="V434" t="s">
        <v>67</v>
      </c>
      <c r="X434" t="b">
        <v>1</v>
      </c>
      <c r="Y434" t="b">
        <v>1</v>
      </c>
      <c r="Z434" t="b">
        <v>1</v>
      </c>
      <c r="AA434">
        <v>300</v>
      </c>
      <c r="AB434">
        <v>230</v>
      </c>
      <c r="AC434" t="s">
        <v>68</v>
      </c>
      <c r="AD434" t="b">
        <v>0</v>
      </c>
      <c r="AE434" t="b">
        <v>0</v>
      </c>
      <c r="AF434" t="s">
        <v>69</v>
      </c>
      <c r="AG434" t="s">
        <v>60</v>
      </c>
      <c r="AH434" t="s">
        <v>60</v>
      </c>
      <c r="AI434" t="b">
        <v>1</v>
      </c>
      <c r="AJ434" t="s">
        <v>60</v>
      </c>
      <c r="AK434" t="s">
        <v>60</v>
      </c>
      <c r="AL434" t="s">
        <v>60</v>
      </c>
      <c r="AM434" t="s">
        <v>60</v>
      </c>
      <c r="AN434" t="s">
        <v>60</v>
      </c>
      <c r="AO434" t="s">
        <v>117</v>
      </c>
      <c r="AP434" t="b">
        <v>0</v>
      </c>
      <c r="AQ434" t="b">
        <v>0</v>
      </c>
      <c r="AR434" t="s">
        <v>71</v>
      </c>
      <c r="AS434" t="b">
        <v>0</v>
      </c>
      <c r="AT434" t="s">
        <v>60</v>
      </c>
      <c r="AU434" t="s">
        <v>60</v>
      </c>
      <c r="AX434" t="s">
        <v>60</v>
      </c>
      <c r="AY434" t="s">
        <v>60</v>
      </c>
      <c r="BA434" t="b">
        <v>0</v>
      </c>
      <c r="BB434" t="s">
        <v>60</v>
      </c>
      <c r="BC434">
        <v>8500395</v>
      </c>
      <c r="BD434" t="s">
        <v>60</v>
      </c>
    </row>
    <row r="435" spans="1:56" x14ac:dyDescent="0.25">
      <c r="A435" t="s">
        <v>247</v>
      </c>
      <c r="B435" t="s">
        <v>559</v>
      </c>
      <c r="C435">
        <v>1206310</v>
      </c>
      <c r="D435" t="s">
        <v>81</v>
      </c>
      <c r="E435" t="s">
        <v>81</v>
      </c>
      <c r="G435" t="s">
        <v>566</v>
      </c>
      <c r="H435" t="str">
        <f>"01306"</f>
        <v>01306</v>
      </c>
      <c r="I435" t="s">
        <v>60</v>
      </c>
      <c r="J435" t="s">
        <v>561</v>
      </c>
      <c r="K435" t="s">
        <v>62</v>
      </c>
      <c r="L435">
        <v>25</v>
      </c>
      <c r="N435" t="str">
        <f t="shared" si="19"/>
        <v>0</v>
      </c>
      <c r="O435">
        <v>25</v>
      </c>
      <c r="P435" t="s">
        <v>96</v>
      </c>
      <c r="Q435" t="s">
        <v>79</v>
      </c>
      <c r="R435" t="s">
        <v>79</v>
      </c>
      <c r="S435" t="s">
        <v>65</v>
      </c>
      <c r="T435" t="s">
        <v>66</v>
      </c>
      <c r="U435" t="s">
        <v>67</v>
      </c>
      <c r="V435" t="s">
        <v>67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68</v>
      </c>
      <c r="AD435" t="b">
        <v>0</v>
      </c>
      <c r="AE435" t="b">
        <v>0</v>
      </c>
      <c r="AF435" t="s">
        <v>69</v>
      </c>
      <c r="AG435" t="s">
        <v>60</v>
      </c>
      <c r="AH435" t="s">
        <v>60</v>
      </c>
      <c r="AI435" t="b">
        <v>1</v>
      </c>
      <c r="AJ435" t="s">
        <v>60</v>
      </c>
      <c r="AK435" t="s">
        <v>60</v>
      </c>
      <c r="AL435" t="s">
        <v>60</v>
      </c>
      <c r="AM435" t="s">
        <v>60</v>
      </c>
      <c r="AN435" t="s">
        <v>60</v>
      </c>
      <c r="AO435" t="s">
        <v>70</v>
      </c>
      <c r="AP435" t="b">
        <v>0</v>
      </c>
      <c r="AQ435" t="b">
        <v>0</v>
      </c>
      <c r="AR435" t="s">
        <v>71</v>
      </c>
      <c r="AS435" t="b">
        <v>0</v>
      </c>
      <c r="AT435" t="s">
        <v>72</v>
      </c>
      <c r="AU435" t="s">
        <v>60</v>
      </c>
      <c r="AX435" t="s">
        <v>60</v>
      </c>
      <c r="AY435" t="s">
        <v>60</v>
      </c>
      <c r="BA435" t="b">
        <v>0</v>
      </c>
      <c r="BB435" t="s">
        <v>60</v>
      </c>
      <c r="BD435" t="s">
        <v>60</v>
      </c>
    </row>
    <row r="436" spans="1:56" x14ac:dyDescent="0.25">
      <c r="A436" t="s">
        <v>247</v>
      </c>
      <c r="B436" t="s">
        <v>567</v>
      </c>
      <c r="C436" t="s">
        <v>568</v>
      </c>
      <c r="D436" t="s">
        <v>81</v>
      </c>
      <c r="E436" t="s">
        <v>81</v>
      </c>
      <c r="F436" t="s">
        <v>422</v>
      </c>
      <c r="G436" t="s">
        <v>544</v>
      </c>
      <c r="H436" t="str">
        <f>"01204"</f>
        <v>01204</v>
      </c>
      <c r="I436" t="s">
        <v>60</v>
      </c>
      <c r="J436" t="s">
        <v>423</v>
      </c>
      <c r="K436" t="s">
        <v>62</v>
      </c>
      <c r="L436">
        <v>30</v>
      </c>
      <c r="N436" t="str">
        <f t="shared" si="19"/>
        <v>0</v>
      </c>
      <c r="O436">
        <v>30</v>
      </c>
      <c r="P436" t="s">
        <v>78</v>
      </c>
      <c r="Q436" t="s">
        <v>64</v>
      </c>
      <c r="R436" t="s">
        <v>79</v>
      </c>
      <c r="S436" t="s">
        <v>65</v>
      </c>
      <c r="T436" t="s">
        <v>66</v>
      </c>
      <c r="U436" t="s">
        <v>67</v>
      </c>
      <c r="V436" t="s">
        <v>67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68</v>
      </c>
      <c r="AD436" t="b">
        <v>0</v>
      </c>
      <c r="AE436" t="b">
        <v>0</v>
      </c>
      <c r="AF436" t="s">
        <v>69</v>
      </c>
      <c r="AG436" t="s">
        <v>60</v>
      </c>
      <c r="AH436" t="s">
        <v>60</v>
      </c>
      <c r="AI436" t="b">
        <v>1</v>
      </c>
      <c r="AJ436" t="s">
        <v>60</v>
      </c>
      <c r="AK436" t="s">
        <v>60</v>
      </c>
      <c r="AL436" t="s">
        <v>60</v>
      </c>
      <c r="AM436" t="s">
        <v>60</v>
      </c>
      <c r="AN436" t="s">
        <v>60</v>
      </c>
      <c r="AO436" t="s">
        <v>70</v>
      </c>
      <c r="AP436" t="b">
        <v>0</v>
      </c>
      <c r="AQ436" t="b">
        <v>0</v>
      </c>
      <c r="AR436" t="s">
        <v>71</v>
      </c>
      <c r="AS436" t="b">
        <v>0</v>
      </c>
      <c r="AT436" t="s">
        <v>60</v>
      </c>
      <c r="AU436" t="s">
        <v>60</v>
      </c>
      <c r="AX436" t="s">
        <v>60</v>
      </c>
      <c r="AY436" t="s">
        <v>60</v>
      </c>
      <c r="BA436" t="b">
        <v>0</v>
      </c>
      <c r="BB436" t="s">
        <v>60</v>
      </c>
      <c r="BD436" t="s">
        <v>60</v>
      </c>
    </row>
    <row r="437" spans="1:56" x14ac:dyDescent="0.25">
      <c r="A437" t="s">
        <v>247</v>
      </c>
      <c r="B437" t="s">
        <v>559</v>
      </c>
      <c r="C437">
        <v>1206310</v>
      </c>
      <c r="D437" t="s">
        <v>98</v>
      </c>
      <c r="E437" t="s">
        <v>98</v>
      </c>
      <c r="G437" t="s">
        <v>569</v>
      </c>
      <c r="H437" t="s">
        <v>557</v>
      </c>
      <c r="I437" t="s">
        <v>60</v>
      </c>
      <c r="J437" t="s">
        <v>558</v>
      </c>
      <c r="K437" t="s">
        <v>62</v>
      </c>
      <c r="L437">
        <v>25</v>
      </c>
      <c r="N437" t="str">
        <f t="shared" si="19"/>
        <v>0</v>
      </c>
      <c r="O437">
        <v>25</v>
      </c>
      <c r="P437" t="s">
        <v>96</v>
      </c>
      <c r="Q437" t="s">
        <v>79</v>
      </c>
      <c r="S437" t="s">
        <v>65</v>
      </c>
      <c r="T437" t="s">
        <v>66</v>
      </c>
      <c r="U437" t="s">
        <v>67</v>
      </c>
      <c r="V437" t="s">
        <v>67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68</v>
      </c>
      <c r="AD437" t="b">
        <v>0</v>
      </c>
      <c r="AE437" t="b">
        <v>0</v>
      </c>
      <c r="AF437" t="s">
        <v>69</v>
      </c>
      <c r="AG437" t="s">
        <v>60</v>
      </c>
      <c r="AH437" t="s">
        <v>60</v>
      </c>
      <c r="AI437" t="b">
        <v>1</v>
      </c>
      <c r="AJ437" t="s">
        <v>60</v>
      </c>
      <c r="AK437" t="s">
        <v>60</v>
      </c>
      <c r="AL437" t="s">
        <v>60</v>
      </c>
      <c r="AM437" t="s">
        <v>60</v>
      </c>
      <c r="AN437" t="s">
        <v>60</v>
      </c>
      <c r="AO437" t="s">
        <v>70</v>
      </c>
      <c r="AP437" t="b">
        <v>0</v>
      </c>
      <c r="AQ437" t="b">
        <v>0</v>
      </c>
      <c r="AR437" t="s">
        <v>71</v>
      </c>
      <c r="AS437" t="b">
        <v>0</v>
      </c>
      <c r="AT437" t="s">
        <v>60</v>
      </c>
      <c r="AU437" t="s">
        <v>60</v>
      </c>
      <c r="AX437" t="s">
        <v>60</v>
      </c>
      <c r="AY437" t="s">
        <v>60</v>
      </c>
      <c r="BA437" t="b">
        <v>0</v>
      </c>
      <c r="BB437" t="s">
        <v>60</v>
      </c>
      <c r="BD437" t="s">
        <v>60</v>
      </c>
    </row>
    <row r="438" spans="1:56" x14ac:dyDescent="0.25">
      <c r="A438" t="s">
        <v>247</v>
      </c>
      <c r="B438" t="s">
        <v>570</v>
      </c>
      <c r="C438">
        <v>1202340</v>
      </c>
      <c r="D438" t="s">
        <v>58</v>
      </c>
      <c r="E438" t="s">
        <v>58</v>
      </c>
      <c r="F438" t="s">
        <v>571</v>
      </c>
      <c r="G438" t="s">
        <v>572</v>
      </c>
      <c r="H438" t="str">
        <f>"01307"</f>
        <v>01307</v>
      </c>
      <c r="I438" t="s">
        <v>60</v>
      </c>
      <c r="J438" t="s">
        <v>573</v>
      </c>
      <c r="K438" t="s">
        <v>62</v>
      </c>
      <c r="L438">
        <v>30</v>
      </c>
      <c r="N438" t="str">
        <f t="shared" si="19"/>
        <v>0</v>
      </c>
      <c r="O438">
        <v>30</v>
      </c>
      <c r="P438" t="s">
        <v>96</v>
      </c>
      <c r="Q438" t="s">
        <v>64</v>
      </c>
      <c r="R438" t="s">
        <v>79</v>
      </c>
      <c r="S438" t="s">
        <v>65</v>
      </c>
      <c r="T438" t="s">
        <v>66</v>
      </c>
      <c r="U438" t="s">
        <v>67</v>
      </c>
      <c r="V438" t="s">
        <v>67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68</v>
      </c>
      <c r="AD438" t="b">
        <v>0</v>
      </c>
      <c r="AE438" t="b">
        <v>0</v>
      </c>
      <c r="AF438" t="s">
        <v>69</v>
      </c>
      <c r="AG438" t="s">
        <v>60</v>
      </c>
      <c r="AH438" t="s">
        <v>60</v>
      </c>
      <c r="AI438" t="b">
        <v>1</v>
      </c>
      <c r="AJ438" t="s">
        <v>92</v>
      </c>
      <c r="AK438" t="s">
        <v>60</v>
      </c>
      <c r="AL438" t="s">
        <v>60</v>
      </c>
      <c r="AM438" t="s">
        <v>60</v>
      </c>
      <c r="AN438" t="s">
        <v>60</v>
      </c>
      <c r="AO438" t="s">
        <v>70</v>
      </c>
      <c r="AP438" t="b">
        <v>0</v>
      </c>
      <c r="AQ438" t="b">
        <v>0</v>
      </c>
      <c r="AR438" t="s">
        <v>71</v>
      </c>
      <c r="AS438" t="b">
        <v>0</v>
      </c>
      <c r="AT438" t="s">
        <v>60</v>
      </c>
      <c r="AU438" t="s">
        <v>60</v>
      </c>
      <c r="AX438" t="s">
        <v>60</v>
      </c>
      <c r="AY438" t="s">
        <v>60</v>
      </c>
      <c r="BA438" t="b">
        <v>0</v>
      </c>
      <c r="BB438" t="s">
        <v>60</v>
      </c>
      <c r="BD438" t="s">
        <v>60</v>
      </c>
    </row>
    <row r="439" spans="1:56" x14ac:dyDescent="0.25">
      <c r="A439" t="s">
        <v>247</v>
      </c>
      <c r="B439" t="s">
        <v>282</v>
      </c>
      <c r="C439">
        <v>1202340</v>
      </c>
      <c r="D439" t="s">
        <v>105</v>
      </c>
      <c r="E439" t="s">
        <v>105</v>
      </c>
      <c r="F439" t="s">
        <v>249</v>
      </c>
      <c r="G439" t="s">
        <v>443</v>
      </c>
      <c r="H439" t="str">
        <f>"01201"</f>
        <v>01201</v>
      </c>
      <c r="I439" t="s">
        <v>60</v>
      </c>
      <c r="J439" t="s">
        <v>250</v>
      </c>
      <c r="K439" t="s">
        <v>62</v>
      </c>
      <c r="L439">
        <v>30</v>
      </c>
      <c r="N439" t="str">
        <f t="shared" si="19"/>
        <v>0</v>
      </c>
      <c r="O439">
        <v>30</v>
      </c>
      <c r="P439" t="s">
        <v>96</v>
      </c>
      <c r="Q439" t="s">
        <v>64</v>
      </c>
      <c r="R439" t="s">
        <v>79</v>
      </c>
      <c r="S439" t="s">
        <v>65</v>
      </c>
      <c r="T439" t="s">
        <v>66</v>
      </c>
      <c r="U439" t="s">
        <v>67</v>
      </c>
      <c r="V439" t="s">
        <v>67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68</v>
      </c>
      <c r="AD439" t="b">
        <v>0</v>
      </c>
      <c r="AE439" t="b">
        <v>0</v>
      </c>
      <c r="AF439" t="s">
        <v>69</v>
      </c>
      <c r="AG439" t="s">
        <v>60</v>
      </c>
      <c r="AH439" t="s">
        <v>60</v>
      </c>
      <c r="AI439" t="b">
        <v>1</v>
      </c>
      <c r="AJ439" t="s">
        <v>92</v>
      </c>
      <c r="AK439" t="s">
        <v>60</v>
      </c>
      <c r="AL439" t="s">
        <v>60</v>
      </c>
      <c r="AM439" t="s">
        <v>60</v>
      </c>
      <c r="AN439" t="s">
        <v>60</v>
      </c>
      <c r="AO439" t="s">
        <v>70</v>
      </c>
      <c r="AP439" t="b">
        <v>0</v>
      </c>
      <c r="AQ439" t="b">
        <v>0</v>
      </c>
      <c r="AR439" t="s">
        <v>71</v>
      </c>
      <c r="AS439" t="b">
        <v>0</v>
      </c>
      <c r="AT439" t="s">
        <v>60</v>
      </c>
      <c r="AU439" t="s">
        <v>60</v>
      </c>
      <c r="AX439" t="s">
        <v>60</v>
      </c>
      <c r="AY439" t="s">
        <v>60</v>
      </c>
      <c r="BA439" t="b">
        <v>0</v>
      </c>
      <c r="BB439" t="s">
        <v>60</v>
      </c>
      <c r="BD439" t="s">
        <v>60</v>
      </c>
    </row>
    <row r="440" spans="1:56" x14ac:dyDescent="0.25">
      <c r="A440" t="s">
        <v>247</v>
      </c>
      <c r="B440" t="s">
        <v>574</v>
      </c>
      <c r="C440">
        <v>1206300</v>
      </c>
      <c r="D440" t="s">
        <v>98</v>
      </c>
      <c r="E440" t="s">
        <v>98</v>
      </c>
      <c r="F440" t="s">
        <v>131</v>
      </c>
      <c r="G440" t="s">
        <v>575</v>
      </c>
      <c r="H440" t="str">
        <f>"01710"</f>
        <v>01710</v>
      </c>
      <c r="I440" t="s">
        <v>60</v>
      </c>
      <c r="J440" t="s">
        <v>130</v>
      </c>
      <c r="K440" t="s">
        <v>62</v>
      </c>
      <c r="L440">
        <v>28</v>
      </c>
      <c r="N440" t="str">
        <f t="shared" si="19"/>
        <v>0</v>
      </c>
      <c r="O440">
        <v>28</v>
      </c>
      <c r="P440" t="s">
        <v>96</v>
      </c>
      <c r="Q440" t="s">
        <v>79</v>
      </c>
      <c r="R440" t="s">
        <v>79</v>
      </c>
      <c r="S440" t="s">
        <v>65</v>
      </c>
      <c r="T440" t="s">
        <v>66</v>
      </c>
      <c r="U440" t="s">
        <v>67</v>
      </c>
      <c r="V440" t="s">
        <v>67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68</v>
      </c>
      <c r="AD440" t="b">
        <v>0</v>
      </c>
      <c r="AE440" t="b">
        <v>0</v>
      </c>
      <c r="AF440" t="s">
        <v>69</v>
      </c>
      <c r="AG440" t="s">
        <v>60</v>
      </c>
      <c r="AH440" t="s">
        <v>60</v>
      </c>
      <c r="AI440" t="b">
        <v>1</v>
      </c>
      <c r="AJ440" t="s">
        <v>60</v>
      </c>
      <c r="AK440" t="s">
        <v>60</v>
      </c>
      <c r="AL440" t="s">
        <v>60</v>
      </c>
      <c r="AM440" t="s">
        <v>60</v>
      </c>
      <c r="AN440" t="s">
        <v>60</v>
      </c>
      <c r="AO440" t="s">
        <v>70</v>
      </c>
      <c r="AP440" t="b">
        <v>0</v>
      </c>
      <c r="AQ440" t="b">
        <v>0</v>
      </c>
      <c r="AR440" t="s">
        <v>71</v>
      </c>
      <c r="AS440" t="b">
        <v>0</v>
      </c>
      <c r="AT440" t="s">
        <v>60</v>
      </c>
      <c r="AU440" t="s">
        <v>60</v>
      </c>
      <c r="AX440" t="s">
        <v>60</v>
      </c>
      <c r="AY440" t="s">
        <v>60</v>
      </c>
      <c r="BA440" t="b">
        <v>0</v>
      </c>
      <c r="BB440" t="s">
        <v>60</v>
      </c>
      <c r="BD440" t="s">
        <v>60</v>
      </c>
    </row>
    <row r="441" spans="1:56" x14ac:dyDescent="0.25">
      <c r="A441" t="s">
        <v>247</v>
      </c>
      <c r="B441" t="s">
        <v>576</v>
      </c>
      <c r="C441">
        <v>1206320</v>
      </c>
      <c r="D441" t="s">
        <v>58</v>
      </c>
      <c r="E441" t="s">
        <v>58</v>
      </c>
      <c r="G441" t="s">
        <v>439</v>
      </c>
      <c r="H441" t="str">
        <f>"01309"</f>
        <v>01309</v>
      </c>
      <c r="I441" t="s">
        <v>60</v>
      </c>
      <c r="J441" t="s">
        <v>252</v>
      </c>
      <c r="K441" t="s">
        <v>62</v>
      </c>
      <c r="L441">
        <v>25</v>
      </c>
      <c r="N441" t="str">
        <f t="shared" si="19"/>
        <v>0</v>
      </c>
      <c r="O441">
        <v>25</v>
      </c>
      <c r="P441" t="s">
        <v>96</v>
      </c>
      <c r="Q441" t="s">
        <v>64</v>
      </c>
      <c r="R441" t="s">
        <v>79</v>
      </c>
      <c r="S441" t="s">
        <v>65</v>
      </c>
      <c r="T441" t="s">
        <v>66</v>
      </c>
      <c r="U441" t="s">
        <v>67</v>
      </c>
      <c r="V441" t="s">
        <v>67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68</v>
      </c>
      <c r="AD441" t="b">
        <v>0</v>
      </c>
      <c r="AE441" t="b">
        <v>0</v>
      </c>
      <c r="AF441" t="s">
        <v>69</v>
      </c>
      <c r="AG441" t="s">
        <v>60</v>
      </c>
      <c r="AH441" t="s">
        <v>60</v>
      </c>
      <c r="AI441" t="b">
        <v>1</v>
      </c>
      <c r="AJ441" t="s">
        <v>92</v>
      </c>
      <c r="AK441" t="s">
        <v>60</v>
      </c>
      <c r="AL441" t="s">
        <v>60</v>
      </c>
      <c r="AM441" t="s">
        <v>60</v>
      </c>
      <c r="AN441" t="s">
        <v>60</v>
      </c>
      <c r="AO441" t="s">
        <v>70</v>
      </c>
      <c r="AP441" t="b">
        <v>0</v>
      </c>
      <c r="AQ441" t="b">
        <v>0</v>
      </c>
      <c r="AR441" t="s">
        <v>71</v>
      </c>
      <c r="AS441" t="b">
        <v>0</v>
      </c>
      <c r="AT441" t="s">
        <v>60</v>
      </c>
      <c r="AU441" t="s">
        <v>60</v>
      </c>
      <c r="AX441" t="s">
        <v>60</v>
      </c>
      <c r="AY441" t="s">
        <v>60</v>
      </c>
      <c r="BA441" t="b">
        <v>0</v>
      </c>
      <c r="BB441" t="s">
        <v>60</v>
      </c>
      <c r="BD441" t="s">
        <v>60</v>
      </c>
    </row>
    <row r="442" spans="1:56" x14ac:dyDescent="0.25">
      <c r="A442" t="s">
        <v>306</v>
      </c>
      <c r="B442" t="s">
        <v>545</v>
      </c>
      <c r="C442">
        <v>2001310</v>
      </c>
      <c r="D442" t="s">
        <v>102</v>
      </c>
      <c r="E442" t="s">
        <v>102</v>
      </c>
      <c r="F442" t="s">
        <v>546</v>
      </c>
      <c r="G442" t="s">
        <v>577</v>
      </c>
      <c r="H442" t="s">
        <v>548</v>
      </c>
      <c r="I442" t="s">
        <v>60</v>
      </c>
      <c r="J442" t="s">
        <v>549</v>
      </c>
      <c r="K442" t="s">
        <v>62</v>
      </c>
      <c r="L442">
        <v>25</v>
      </c>
      <c r="N442" t="str">
        <f t="shared" si="19"/>
        <v>0</v>
      </c>
      <c r="O442">
        <v>25</v>
      </c>
      <c r="P442" t="s">
        <v>96</v>
      </c>
      <c r="Q442" t="s">
        <v>79</v>
      </c>
      <c r="R442" t="s">
        <v>79</v>
      </c>
      <c r="S442" t="s">
        <v>65</v>
      </c>
      <c r="T442" t="s">
        <v>66</v>
      </c>
      <c r="U442" t="s">
        <v>67</v>
      </c>
      <c r="V442" t="s">
        <v>67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68</v>
      </c>
      <c r="AD442" t="b">
        <v>0</v>
      </c>
      <c r="AE442" t="b">
        <v>0</v>
      </c>
      <c r="AF442" t="s">
        <v>69</v>
      </c>
      <c r="AG442" t="s">
        <v>60</v>
      </c>
      <c r="AH442" t="s">
        <v>60</v>
      </c>
      <c r="AI442" t="b">
        <v>1</v>
      </c>
      <c r="AJ442" t="s">
        <v>60</v>
      </c>
      <c r="AK442" t="s">
        <v>60</v>
      </c>
      <c r="AL442" t="s">
        <v>60</v>
      </c>
      <c r="AM442" t="s">
        <v>60</v>
      </c>
      <c r="AN442" t="s">
        <v>60</v>
      </c>
      <c r="AO442" t="s">
        <v>70</v>
      </c>
      <c r="AP442" t="b">
        <v>0</v>
      </c>
      <c r="AQ442" t="b">
        <v>0</v>
      </c>
      <c r="AR442" t="s">
        <v>71</v>
      </c>
      <c r="AS442" t="b">
        <v>0</v>
      </c>
      <c r="AT442" t="s">
        <v>60</v>
      </c>
      <c r="AU442" t="s">
        <v>60</v>
      </c>
      <c r="AX442" t="s">
        <v>60</v>
      </c>
      <c r="AY442" t="s">
        <v>60</v>
      </c>
      <c r="BA442" t="b">
        <v>0</v>
      </c>
      <c r="BB442" t="s">
        <v>60</v>
      </c>
      <c r="BD442" t="s">
        <v>60</v>
      </c>
    </row>
    <row r="443" spans="1:56" x14ac:dyDescent="0.25">
      <c r="A443" t="s">
        <v>306</v>
      </c>
      <c r="B443" t="s">
        <v>322</v>
      </c>
      <c r="C443">
        <v>2003350</v>
      </c>
      <c r="D443" t="s">
        <v>58</v>
      </c>
      <c r="E443" t="s">
        <v>58</v>
      </c>
      <c r="F443" t="s">
        <v>333</v>
      </c>
      <c r="G443" t="s">
        <v>560</v>
      </c>
      <c r="H443" t="str">
        <f>"01507"</f>
        <v>01507</v>
      </c>
      <c r="I443" t="s">
        <v>60</v>
      </c>
      <c r="J443" t="s">
        <v>334</v>
      </c>
      <c r="K443" t="s">
        <v>62</v>
      </c>
      <c r="L443">
        <v>28</v>
      </c>
      <c r="N443" t="str">
        <f t="shared" si="19"/>
        <v>0</v>
      </c>
      <c r="O443">
        <v>28</v>
      </c>
      <c r="P443" t="s">
        <v>96</v>
      </c>
      <c r="Q443" t="s">
        <v>64</v>
      </c>
      <c r="R443" t="s">
        <v>79</v>
      </c>
      <c r="S443" t="s">
        <v>65</v>
      </c>
      <c r="T443" t="s">
        <v>66</v>
      </c>
      <c r="U443" t="s">
        <v>67</v>
      </c>
      <c r="V443" t="s">
        <v>67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68</v>
      </c>
      <c r="AD443" t="b">
        <v>0</v>
      </c>
      <c r="AE443" t="b">
        <v>0</v>
      </c>
      <c r="AF443" t="s">
        <v>69</v>
      </c>
      <c r="AG443" t="s">
        <v>60</v>
      </c>
      <c r="AH443" t="s">
        <v>60</v>
      </c>
      <c r="AI443" t="b">
        <v>1</v>
      </c>
      <c r="AJ443" t="s">
        <v>92</v>
      </c>
      <c r="AK443" t="s">
        <v>60</v>
      </c>
      <c r="AL443" t="s">
        <v>60</v>
      </c>
      <c r="AM443" t="s">
        <v>60</v>
      </c>
      <c r="AN443" t="s">
        <v>60</v>
      </c>
      <c r="AO443" t="s">
        <v>70</v>
      </c>
      <c r="AP443" t="b">
        <v>0</v>
      </c>
      <c r="AQ443" t="b">
        <v>0</v>
      </c>
      <c r="AR443" t="s">
        <v>71</v>
      </c>
      <c r="AS443" t="b">
        <v>0</v>
      </c>
      <c r="AT443" t="s">
        <v>60</v>
      </c>
      <c r="AU443" t="s">
        <v>60</v>
      </c>
      <c r="AX443" t="s">
        <v>60</v>
      </c>
      <c r="AY443" t="s">
        <v>60</v>
      </c>
      <c r="BA443" t="b">
        <v>0</v>
      </c>
      <c r="BB443" t="s">
        <v>60</v>
      </c>
      <c r="BD443" t="s">
        <v>60</v>
      </c>
    </row>
    <row r="444" spans="1:56" x14ac:dyDescent="0.25">
      <c r="A444" t="s">
        <v>306</v>
      </c>
      <c r="B444" t="s">
        <v>578</v>
      </c>
      <c r="C444">
        <v>2001310</v>
      </c>
      <c r="D444" t="s">
        <v>73</v>
      </c>
      <c r="E444" t="s">
        <v>73</v>
      </c>
      <c r="F444" t="s">
        <v>579</v>
      </c>
      <c r="G444" t="s">
        <v>580</v>
      </c>
      <c r="H444" t="s">
        <v>581</v>
      </c>
      <c r="I444" t="s">
        <v>60</v>
      </c>
      <c r="J444" t="s">
        <v>582</v>
      </c>
      <c r="K444" t="s">
        <v>62</v>
      </c>
      <c r="L444">
        <v>25</v>
      </c>
      <c r="N444" t="str">
        <f t="shared" si="19"/>
        <v>0</v>
      </c>
      <c r="O444">
        <v>25</v>
      </c>
      <c r="P444" t="s">
        <v>96</v>
      </c>
      <c r="Q444" t="s">
        <v>79</v>
      </c>
      <c r="S444" t="s">
        <v>65</v>
      </c>
      <c r="T444" t="s">
        <v>66</v>
      </c>
      <c r="U444" t="s">
        <v>67</v>
      </c>
      <c r="V444" t="s">
        <v>67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68</v>
      </c>
      <c r="AD444" t="b">
        <v>0</v>
      </c>
      <c r="AE444" t="b">
        <v>0</v>
      </c>
      <c r="AF444" t="s">
        <v>69</v>
      </c>
      <c r="AG444" t="s">
        <v>60</v>
      </c>
      <c r="AH444" t="s">
        <v>60</v>
      </c>
      <c r="AI444" t="b">
        <v>1</v>
      </c>
      <c r="AJ444" t="s">
        <v>60</v>
      </c>
      <c r="AK444" t="s">
        <v>60</v>
      </c>
      <c r="AL444" t="s">
        <v>60</v>
      </c>
      <c r="AM444" t="s">
        <v>60</v>
      </c>
      <c r="AN444" t="s">
        <v>60</v>
      </c>
      <c r="AO444" t="s">
        <v>70</v>
      </c>
      <c r="AP444" t="b">
        <v>0</v>
      </c>
      <c r="AQ444" t="b">
        <v>0</v>
      </c>
      <c r="AR444" t="s">
        <v>71</v>
      </c>
      <c r="AS444" t="b">
        <v>0</v>
      </c>
      <c r="AT444" t="s">
        <v>72</v>
      </c>
      <c r="AU444" t="s">
        <v>60</v>
      </c>
      <c r="AX444" t="s">
        <v>60</v>
      </c>
      <c r="AY444" t="s">
        <v>60</v>
      </c>
      <c r="BA444" t="b">
        <v>0</v>
      </c>
      <c r="BB444" t="s">
        <v>60</v>
      </c>
      <c r="BD444" t="s">
        <v>60</v>
      </c>
    </row>
    <row r="445" spans="1:56" x14ac:dyDescent="0.25">
      <c r="A445" t="s">
        <v>120</v>
      </c>
      <c r="B445" t="s">
        <v>124</v>
      </c>
      <c r="C445">
        <v>2102320</v>
      </c>
      <c r="D445" t="s">
        <v>58</v>
      </c>
      <c r="E445" t="s">
        <v>58</v>
      </c>
      <c r="F445" t="s">
        <v>88</v>
      </c>
      <c r="G445" t="s">
        <v>439</v>
      </c>
      <c r="H445" t="str">
        <f>"01251"</f>
        <v>01251</v>
      </c>
      <c r="I445" t="s">
        <v>60</v>
      </c>
      <c r="J445" t="s">
        <v>90</v>
      </c>
      <c r="K445" t="s">
        <v>62</v>
      </c>
      <c r="L445">
        <v>25</v>
      </c>
      <c r="N445" t="str">
        <f t="shared" si="19"/>
        <v>0</v>
      </c>
      <c r="O445">
        <v>25</v>
      </c>
      <c r="P445" t="s">
        <v>63</v>
      </c>
      <c r="Q445" t="s">
        <v>64</v>
      </c>
      <c r="S445" t="s">
        <v>65</v>
      </c>
      <c r="T445" t="s">
        <v>66</v>
      </c>
      <c r="U445" t="s">
        <v>67</v>
      </c>
      <c r="V445" t="s">
        <v>67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68</v>
      </c>
      <c r="AD445" t="b">
        <v>0</v>
      </c>
      <c r="AE445" t="b">
        <v>0</v>
      </c>
      <c r="AF445" t="s">
        <v>69</v>
      </c>
      <c r="AG445" t="s">
        <v>60</v>
      </c>
      <c r="AH445" t="s">
        <v>60</v>
      </c>
      <c r="AI445" t="b">
        <v>1</v>
      </c>
      <c r="AJ445" t="s">
        <v>92</v>
      </c>
      <c r="AK445" t="s">
        <v>60</v>
      </c>
      <c r="AL445" t="s">
        <v>60</v>
      </c>
      <c r="AM445" t="s">
        <v>60</v>
      </c>
      <c r="AN445" t="s">
        <v>60</v>
      </c>
      <c r="AO445" t="s">
        <v>70</v>
      </c>
      <c r="AP445" t="b">
        <v>0</v>
      </c>
      <c r="AQ445" t="b">
        <v>0</v>
      </c>
      <c r="AR445" t="s">
        <v>71</v>
      </c>
      <c r="AS445" t="b">
        <v>0</v>
      </c>
      <c r="AT445" t="s">
        <v>60</v>
      </c>
      <c r="AU445" t="s">
        <v>60</v>
      </c>
      <c r="AX445" t="s">
        <v>60</v>
      </c>
      <c r="AY445" t="s">
        <v>60</v>
      </c>
      <c r="BA445" t="b">
        <v>0</v>
      </c>
      <c r="BB445" t="s">
        <v>60</v>
      </c>
      <c r="BD445" t="s">
        <v>60</v>
      </c>
    </row>
    <row r="446" spans="1:56" x14ac:dyDescent="0.25">
      <c r="A446" t="s">
        <v>341</v>
      </c>
      <c r="B446" t="s">
        <v>543</v>
      </c>
      <c r="C446">
        <v>2108300</v>
      </c>
      <c r="D446" t="s">
        <v>102</v>
      </c>
      <c r="E446" t="s">
        <v>102</v>
      </c>
      <c r="F446" t="s">
        <v>346</v>
      </c>
      <c r="G446" t="s">
        <v>444</v>
      </c>
      <c r="H446" t="str">
        <f>"01256"</f>
        <v>01256</v>
      </c>
      <c r="I446" t="s">
        <v>60</v>
      </c>
      <c r="J446" t="s">
        <v>347</v>
      </c>
      <c r="K446" t="s">
        <v>62</v>
      </c>
      <c r="L446">
        <v>32</v>
      </c>
      <c r="N446" t="str">
        <f t="shared" si="19"/>
        <v>0</v>
      </c>
      <c r="O446">
        <v>32</v>
      </c>
      <c r="P446" t="s">
        <v>63</v>
      </c>
      <c r="Q446" t="s">
        <v>79</v>
      </c>
      <c r="R446" t="s">
        <v>79</v>
      </c>
      <c r="S446" t="s">
        <v>65</v>
      </c>
      <c r="T446" t="s">
        <v>66</v>
      </c>
      <c r="U446" t="s">
        <v>67</v>
      </c>
      <c r="V446" t="s">
        <v>67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68</v>
      </c>
      <c r="AD446" t="b">
        <v>0</v>
      </c>
      <c r="AE446" t="b">
        <v>0</v>
      </c>
      <c r="AF446" t="s">
        <v>69</v>
      </c>
      <c r="AG446" t="s">
        <v>60</v>
      </c>
      <c r="AH446" t="s">
        <v>60</v>
      </c>
      <c r="AI446" t="b">
        <v>1</v>
      </c>
      <c r="AJ446" t="s">
        <v>60</v>
      </c>
      <c r="AK446" t="s">
        <v>60</v>
      </c>
      <c r="AL446" t="s">
        <v>60</v>
      </c>
      <c r="AM446" t="s">
        <v>60</v>
      </c>
      <c r="AN446" t="s">
        <v>60</v>
      </c>
      <c r="AO446" t="s">
        <v>117</v>
      </c>
      <c r="AP446" t="b">
        <v>0</v>
      </c>
      <c r="AQ446" t="b">
        <v>0</v>
      </c>
      <c r="AR446" t="s">
        <v>71</v>
      </c>
      <c r="AS446" t="b">
        <v>0</v>
      </c>
      <c r="AT446" t="s">
        <v>60</v>
      </c>
      <c r="AU446" t="s">
        <v>60</v>
      </c>
      <c r="AX446" t="s">
        <v>60</v>
      </c>
      <c r="AY446" t="s">
        <v>60</v>
      </c>
      <c r="BA446" t="b">
        <v>0</v>
      </c>
      <c r="BB446" t="s">
        <v>60</v>
      </c>
      <c r="BD446" t="s">
        <v>60</v>
      </c>
    </row>
    <row r="447" spans="1:56" x14ac:dyDescent="0.25">
      <c r="A447" t="s">
        <v>341</v>
      </c>
      <c r="B447" t="s">
        <v>583</v>
      </c>
      <c r="C447">
        <v>2105310</v>
      </c>
      <c r="D447" t="s">
        <v>98</v>
      </c>
      <c r="E447" t="s">
        <v>98</v>
      </c>
      <c r="F447" t="s">
        <v>108</v>
      </c>
      <c r="G447" t="s">
        <v>544</v>
      </c>
      <c r="H447" t="str">
        <f>"01159"</f>
        <v>01159</v>
      </c>
      <c r="I447" t="s">
        <v>60</v>
      </c>
      <c r="J447" t="s">
        <v>110</v>
      </c>
      <c r="K447" t="s">
        <v>62</v>
      </c>
      <c r="L447">
        <v>30</v>
      </c>
      <c r="N447" t="str">
        <f t="shared" si="19"/>
        <v>0</v>
      </c>
      <c r="O447">
        <v>30</v>
      </c>
      <c r="P447" t="s">
        <v>63</v>
      </c>
      <c r="Q447" t="s">
        <v>79</v>
      </c>
      <c r="R447" t="s">
        <v>79</v>
      </c>
      <c r="S447" t="s">
        <v>65</v>
      </c>
      <c r="T447" t="s">
        <v>66</v>
      </c>
      <c r="U447" t="s">
        <v>67</v>
      </c>
      <c r="V447" t="s">
        <v>67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68</v>
      </c>
      <c r="AD447" t="b">
        <v>0</v>
      </c>
      <c r="AE447" t="b">
        <v>0</v>
      </c>
      <c r="AF447" t="s">
        <v>69</v>
      </c>
      <c r="AG447" t="s">
        <v>60</v>
      </c>
      <c r="AH447" t="s">
        <v>60</v>
      </c>
      <c r="AI447" t="b">
        <v>1</v>
      </c>
      <c r="AJ447" t="s">
        <v>60</v>
      </c>
      <c r="AK447" t="s">
        <v>60</v>
      </c>
      <c r="AL447" t="s">
        <v>60</v>
      </c>
      <c r="AM447" t="s">
        <v>60</v>
      </c>
      <c r="AN447" t="s">
        <v>60</v>
      </c>
      <c r="AO447" t="s">
        <v>117</v>
      </c>
      <c r="AP447" t="b">
        <v>0</v>
      </c>
      <c r="AQ447" t="b">
        <v>0</v>
      </c>
      <c r="AR447" t="s">
        <v>71</v>
      </c>
      <c r="AS447" t="b">
        <v>0</v>
      </c>
      <c r="AT447" t="s">
        <v>72</v>
      </c>
      <c r="AU447" t="s">
        <v>60</v>
      </c>
      <c r="AX447" t="s">
        <v>60</v>
      </c>
      <c r="AY447" t="s">
        <v>60</v>
      </c>
      <c r="BA447" t="b">
        <v>0</v>
      </c>
      <c r="BB447" t="s">
        <v>60</v>
      </c>
      <c r="BD447" t="s">
        <v>60</v>
      </c>
    </row>
    <row r="448" spans="1:56" x14ac:dyDescent="0.25">
      <c r="A448" t="s">
        <v>377</v>
      </c>
      <c r="B448" t="s">
        <v>389</v>
      </c>
      <c r="C448">
        <v>2109320</v>
      </c>
      <c r="D448" t="s">
        <v>98</v>
      </c>
      <c r="E448" t="s">
        <v>98</v>
      </c>
      <c r="F448" t="s">
        <v>358</v>
      </c>
      <c r="G448" t="s">
        <v>472</v>
      </c>
      <c r="H448" t="str">
        <f>"01152"</f>
        <v>01152</v>
      </c>
      <c r="I448" t="s">
        <v>60</v>
      </c>
      <c r="J448" t="s">
        <v>359</v>
      </c>
      <c r="K448" t="s">
        <v>62</v>
      </c>
      <c r="L448">
        <v>25</v>
      </c>
      <c r="N448" t="str">
        <f t="shared" si="19"/>
        <v>0</v>
      </c>
      <c r="O448">
        <v>25</v>
      </c>
      <c r="P448" t="s">
        <v>96</v>
      </c>
      <c r="Q448" t="s">
        <v>64</v>
      </c>
      <c r="R448" t="s">
        <v>79</v>
      </c>
      <c r="S448" t="s">
        <v>65</v>
      </c>
      <c r="T448" t="s">
        <v>66</v>
      </c>
      <c r="U448" t="s">
        <v>67</v>
      </c>
      <c r="V448" t="s">
        <v>67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68</v>
      </c>
      <c r="AD448" t="b">
        <v>0</v>
      </c>
      <c r="AE448" t="b">
        <v>0</v>
      </c>
      <c r="AF448" t="s">
        <v>69</v>
      </c>
      <c r="AG448" t="s">
        <v>60</v>
      </c>
      <c r="AH448" t="s">
        <v>60</v>
      </c>
      <c r="AI448" t="b">
        <v>1</v>
      </c>
      <c r="AJ448" t="s">
        <v>92</v>
      </c>
      <c r="AK448" t="s">
        <v>60</v>
      </c>
      <c r="AL448" t="s">
        <v>60</v>
      </c>
      <c r="AM448" t="s">
        <v>60</v>
      </c>
      <c r="AN448" t="s">
        <v>116</v>
      </c>
      <c r="AO448" t="s">
        <v>70</v>
      </c>
      <c r="AP448" t="b">
        <v>0</v>
      </c>
      <c r="AQ448" t="b">
        <v>0</v>
      </c>
      <c r="AR448" t="s">
        <v>71</v>
      </c>
      <c r="AS448" t="b">
        <v>0</v>
      </c>
      <c r="AT448" t="s">
        <v>60</v>
      </c>
      <c r="AU448" t="s">
        <v>60</v>
      </c>
      <c r="AX448" t="s">
        <v>60</v>
      </c>
      <c r="AY448" t="s">
        <v>60</v>
      </c>
      <c r="BA448" t="b">
        <v>0</v>
      </c>
      <c r="BB448" t="s">
        <v>60</v>
      </c>
      <c r="BD448" t="s">
        <v>60</v>
      </c>
    </row>
    <row r="449" spans="1:56" x14ac:dyDescent="0.25">
      <c r="A449" t="s">
        <v>341</v>
      </c>
      <c r="B449" t="s">
        <v>584</v>
      </c>
      <c r="C449">
        <v>2107350</v>
      </c>
      <c r="D449" t="s">
        <v>105</v>
      </c>
      <c r="E449" t="s">
        <v>105</v>
      </c>
      <c r="F449" t="s">
        <v>354</v>
      </c>
      <c r="G449" t="s">
        <v>440</v>
      </c>
      <c r="H449" t="str">
        <f>"01158"</f>
        <v>01158</v>
      </c>
      <c r="I449" t="s">
        <v>60</v>
      </c>
      <c r="J449" t="s">
        <v>355</v>
      </c>
      <c r="K449" t="s">
        <v>62</v>
      </c>
      <c r="L449">
        <v>30</v>
      </c>
      <c r="N449" t="str">
        <f t="shared" si="19"/>
        <v>0</v>
      </c>
      <c r="O449">
        <v>30</v>
      </c>
      <c r="P449" t="s">
        <v>96</v>
      </c>
      <c r="Q449" t="s">
        <v>64</v>
      </c>
      <c r="R449" t="s">
        <v>79</v>
      </c>
      <c r="S449" t="s">
        <v>65</v>
      </c>
      <c r="T449" t="s">
        <v>66</v>
      </c>
      <c r="U449" t="s">
        <v>67</v>
      </c>
      <c r="V449" t="s">
        <v>67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68</v>
      </c>
      <c r="AD449" t="b">
        <v>0</v>
      </c>
      <c r="AE449" t="b">
        <v>0</v>
      </c>
      <c r="AF449" t="s">
        <v>69</v>
      </c>
      <c r="AG449" t="s">
        <v>60</v>
      </c>
      <c r="AH449" t="s">
        <v>60</v>
      </c>
      <c r="AI449" t="b">
        <v>1</v>
      </c>
      <c r="AJ449" t="s">
        <v>60</v>
      </c>
      <c r="AK449" t="s">
        <v>60</v>
      </c>
      <c r="AL449" t="s">
        <v>60</v>
      </c>
      <c r="AM449" t="s">
        <v>60</v>
      </c>
      <c r="AN449" t="s">
        <v>60</v>
      </c>
      <c r="AO449" t="s">
        <v>117</v>
      </c>
      <c r="AP449" t="b">
        <v>0</v>
      </c>
      <c r="AQ449" t="b">
        <v>0</v>
      </c>
      <c r="AR449" t="s">
        <v>71</v>
      </c>
      <c r="AS449" t="b">
        <v>0</v>
      </c>
      <c r="AT449" t="s">
        <v>60</v>
      </c>
      <c r="AU449" t="s">
        <v>60</v>
      </c>
      <c r="AX449" t="s">
        <v>60</v>
      </c>
      <c r="AY449" t="s">
        <v>60</v>
      </c>
      <c r="BA449" t="b">
        <v>0</v>
      </c>
      <c r="BB449" t="s">
        <v>60</v>
      </c>
      <c r="BD449" t="s">
        <v>60</v>
      </c>
    </row>
    <row r="450" spans="1:56" x14ac:dyDescent="0.25">
      <c r="A450" t="s">
        <v>56</v>
      </c>
      <c r="B450" t="s">
        <v>87</v>
      </c>
      <c r="C450">
        <v>2106310</v>
      </c>
      <c r="D450" t="s">
        <v>85</v>
      </c>
      <c r="E450" t="s">
        <v>85</v>
      </c>
      <c r="F450" t="s">
        <v>88</v>
      </c>
      <c r="G450" t="s">
        <v>585</v>
      </c>
      <c r="H450" t="str">
        <f>"01251"</f>
        <v>01251</v>
      </c>
      <c r="I450" t="s">
        <v>60</v>
      </c>
      <c r="J450" t="s">
        <v>90</v>
      </c>
      <c r="K450" t="s">
        <v>62</v>
      </c>
      <c r="L450">
        <v>25</v>
      </c>
      <c r="N450" t="str">
        <f t="shared" si="19"/>
        <v>0</v>
      </c>
      <c r="O450">
        <v>25</v>
      </c>
      <c r="P450" t="s">
        <v>63</v>
      </c>
      <c r="Q450" t="s">
        <v>79</v>
      </c>
      <c r="S450" t="s">
        <v>65</v>
      </c>
      <c r="T450" t="s">
        <v>66</v>
      </c>
      <c r="U450" t="s">
        <v>67</v>
      </c>
      <c r="V450" t="s">
        <v>67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68</v>
      </c>
      <c r="AD450" t="b">
        <v>0</v>
      </c>
      <c r="AE450" t="b">
        <v>0</v>
      </c>
      <c r="AF450" t="s">
        <v>69</v>
      </c>
      <c r="AG450" t="s">
        <v>60</v>
      </c>
      <c r="AH450" t="s">
        <v>60</v>
      </c>
      <c r="AI450" t="b">
        <v>1</v>
      </c>
      <c r="AJ450" t="s">
        <v>60</v>
      </c>
      <c r="AK450" t="s">
        <v>60</v>
      </c>
      <c r="AL450" t="s">
        <v>60</v>
      </c>
      <c r="AM450" t="s">
        <v>60</v>
      </c>
      <c r="AN450" t="s">
        <v>60</v>
      </c>
      <c r="AO450" t="s">
        <v>70</v>
      </c>
      <c r="AP450" t="b">
        <v>0</v>
      </c>
      <c r="AQ450" t="b">
        <v>0</v>
      </c>
      <c r="AR450" t="s">
        <v>71</v>
      </c>
      <c r="AS450" t="b">
        <v>0</v>
      </c>
      <c r="AT450" t="s">
        <v>60</v>
      </c>
      <c r="AU450" t="s">
        <v>60</v>
      </c>
      <c r="AX450" t="s">
        <v>60</v>
      </c>
      <c r="AY450" t="s">
        <v>60</v>
      </c>
      <c r="BA450" t="b">
        <v>0</v>
      </c>
      <c r="BB450" t="s">
        <v>60</v>
      </c>
      <c r="BD450" t="s">
        <v>60</v>
      </c>
    </row>
    <row r="451" spans="1:56" x14ac:dyDescent="0.25">
      <c r="A451" t="s">
        <v>56</v>
      </c>
      <c r="B451" t="s">
        <v>586</v>
      </c>
      <c r="C451">
        <v>2106320</v>
      </c>
      <c r="D451" t="s">
        <v>81</v>
      </c>
      <c r="E451" t="s">
        <v>81</v>
      </c>
      <c r="F451" t="s">
        <v>59</v>
      </c>
      <c r="G451" t="s">
        <v>587</v>
      </c>
      <c r="H451" t="str">
        <f>"01250"</f>
        <v>01250</v>
      </c>
      <c r="I451" t="s">
        <v>60</v>
      </c>
      <c r="J451" t="s">
        <v>61</v>
      </c>
      <c r="K451" t="s">
        <v>62</v>
      </c>
      <c r="L451">
        <v>25</v>
      </c>
      <c r="N451" t="str">
        <f t="shared" si="19"/>
        <v>0</v>
      </c>
      <c r="O451">
        <v>25</v>
      </c>
      <c r="P451" t="s">
        <v>78</v>
      </c>
      <c r="Q451" t="s">
        <v>64</v>
      </c>
      <c r="S451" t="s">
        <v>65</v>
      </c>
      <c r="T451" t="s">
        <v>66</v>
      </c>
      <c r="U451" t="s">
        <v>67</v>
      </c>
      <c r="V451" t="s">
        <v>67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68</v>
      </c>
      <c r="AD451" t="b">
        <v>0</v>
      </c>
      <c r="AE451" t="b">
        <v>0</v>
      </c>
      <c r="AF451" t="s">
        <v>69</v>
      </c>
      <c r="AG451" t="s">
        <v>60</v>
      </c>
      <c r="AH451" t="s">
        <v>60</v>
      </c>
      <c r="AI451" t="b">
        <v>1</v>
      </c>
      <c r="AJ451" t="s">
        <v>92</v>
      </c>
      <c r="AK451" t="s">
        <v>60</v>
      </c>
      <c r="AL451" t="s">
        <v>60</v>
      </c>
      <c r="AM451" t="s">
        <v>60</v>
      </c>
      <c r="AN451" t="s">
        <v>60</v>
      </c>
      <c r="AO451" t="s">
        <v>70</v>
      </c>
      <c r="AP451" t="b">
        <v>0</v>
      </c>
      <c r="AQ451" t="b">
        <v>0</v>
      </c>
      <c r="AR451" t="s">
        <v>71</v>
      </c>
      <c r="AS451" t="b">
        <v>0</v>
      </c>
      <c r="AT451" t="s">
        <v>72</v>
      </c>
      <c r="AU451" t="s">
        <v>60</v>
      </c>
      <c r="AX451" t="s">
        <v>60</v>
      </c>
      <c r="AY451" t="s">
        <v>60</v>
      </c>
      <c r="BA451" t="b">
        <v>0</v>
      </c>
      <c r="BB451" t="s">
        <v>60</v>
      </c>
      <c r="BD451" t="s">
        <v>60</v>
      </c>
    </row>
    <row r="452" spans="1:56" x14ac:dyDescent="0.25">
      <c r="A452" t="s">
        <v>377</v>
      </c>
      <c r="B452" t="s">
        <v>386</v>
      </c>
      <c r="C452">
        <v>2109320</v>
      </c>
      <c r="D452" t="s">
        <v>58</v>
      </c>
      <c r="E452" t="s">
        <v>58</v>
      </c>
      <c r="F452" t="s">
        <v>343</v>
      </c>
      <c r="G452" t="s">
        <v>443</v>
      </c>
      <c r="H452" t="str">
        <f>"01153"</f>
        <v>01153</v>
      </c>
      <c r="I452" t="s">
        <v>60</v>
      </c>
      <c r="J452" t="s">
        <v>344</v>
      </c>
      <c r="K452" t="s">
        <v>62</v>
      </c>
      <c r="L452">
        <v>26</v>
      </c>
      <c r="N452" t="str">
        <f t="shared" si="19"/>
        <v>0</v>
      </c>
      <c r="O452">
        <v>26</v>
      </c>
      <c r="P452" t="s">
        <v>96</v>
      </c>
      <c r="Q452" t="s">
        <v>64</v>
      </c>
      <c r="R452" t="s">
        <v>79</v>
      </c>
      <c r="S452" t="s">
        <v>65</v>
      </c>
      <c r="T452" t="s">
        <v>66</v>
      </c>
      <c r="U452" t="s">
        <v>67</v>
      </c>
      <c r="V452" t="s">
        <v>67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68</v>
      </c>
      <c r="AD452" t="b">
        <v>0</v>
      </c>
      <c r="AE452" t="b">
        <v>0</v>
      </c>
      <c r="AF452" t="s">
        <v>69</v>
      </c>
      <c r="AG452" t="s">
        <v>60</v>
      </c>
      <c r="AH452" t="s">
        <v>60</v>
      </c>
      <c r="AI452" t="b">
        <v>1</v>
      </c>
      <c r="AJ452" t="s">
        <v>92</v>
      </c>
      <c r="AK452" t="s">
        <v>60</v>
      </c>
      <c r="AL452" t="s">
        <v>60</v>
      </c>
      <c r="AM452" t="s">
        <v>60</v>
      </c>
      <c r="AN452" t="s">
        <v>97</v>
      </c>
      <c r="AO452" t="s">
        <v>70</v>
      </c>
      <c r="AP452" t="b">
        <v>0</v>
      </c>
      <c r="AQ452" t="b">
        <v>0</v>
      </c>
      <c r="AR452" t="s">
        <v>71</v>
      </c>
      <c r="AS452" t="b">
        <v>0</v>
      </c>
      <c r="AT452" t="s">
        <v>60</v>
      </c>
      <c r="AU452" t="s">
        <v>60</v>
      </c>
      <c r="AX452" t="s">
        <v>60</v>
      </c>
      <c r="AY452" t="s">
        <v>60</v>
      </c>
      <c r="BA452" t="b">
        <v>0</v>
      </c>
      <c r="BB452" t="s">
        <v>60</v>
      </c>
      <c r="BD452" t="s">
        <v>60</v>
      </c>
    </row>
    <row r="453" spans="1:56" x14ac:dyDescent="0.25">
      <c r="A453" t="s">
        <v>306</v>
      </c>
      <c r="B453" t="s">
        <v>588</v>
      </c>
      <c r="C453">
        <v>2000310</v>
      </c>
      <c r="D453" t="s">
        <v>105</v>
      </c>
      <c r="E453" t="s">
        <v>105</v>
      </c>
      <c r="F453" t="s">
        <v>546</v>
      </c>
      <c r="G453" t="s">
        <v>589</v>
      </c>
      <c r="H453" t="s">
        <v>548</v>
      </c>
      <c r="I453" t="s">
        <v>60</v>
      </c>
      <c r="J453" t="s">
        <v>549</v>
      </c>
      <c r="K453" t="s">
        <v>62</v>
      </c>
      <c r="L453">
        <v>25</v>
      </c>
      <c r="N453" t="str">
        <f t="shared" si="19"/>
        <v>0</v>
      </c>
      <c r="O453">
        <v>25</v>
      </c>
      <c r="P453" t="s">
        <v>96</v>
      </c>
      <c r="Q453" t="s">
        <v>79</v>
      </c>
      <c r="R453" t="s">
        <v>79</v>
      </c>
      <c r="S453" t="s">
        <v>65</v>
      </c>
      <c r="T453" t="s">
        <v>66</v>
      </c>
      <c r="U453" t="s">
        <v>67</v>
      </c>
      <c r="V453" t="s">
        <v>67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68</v>
      </c>
      <c r="AD453" t="b">
        <v>0</v>
      </c>
      <c r="AE453" t="b">
        <v>0</v>
      </c>
      <c r="AF453" t="s">
        <v>69</v>
      </c>
      <c r="AG453" t="s">
        <v>60</v>
      </c>
      <c r="AH453" t="s">
        <v>60</v>
      </c>
      <c r="AI453" t="b">
        <v>1</v>
      </c>
      <c r="AJ453" t="s">
        <v>60</v>
      </c>
      <c r="AK453" t="s">
        <v>60</v>
      </c>
      <c r="AL453" t="s">
        <v>60</v>
      </c>
      <c r="AM453" t="s">
        <v>60</v>
      </c>
      <c r="AN453" t="s">
        <v>60</v>
      </c>
      <c r="AO453" t="s">
        <v>70</v>
      </c>
      <c r="AP453" t="b">
        <v>0</v>
      </c>
      <c r="AQ453" t="b">
        <v>0</v>
      </c>
      <c r="AR453" t="s">
        <v>71</v>
      </c>
      <c r="AS453" t="b">
        <v>0</v>
      </c>
      <c r="AT453" t="s">
        <v>60</v>
      </c>
      <c r="AU453" t="s">
        <v>60</v>
      </c>
      <c r="AX453" t="s">
        <v>60</v>
      </c>
      <c r="AY453" t="s">
        <v>60</v>
      </c>
      <c r="BA453" t="b">
        <v>0</v>
      </c>
      <c r="BB453" t="s">
        <v>60</v>
      </c>
      <c r="BD453" t="s">
        <v>60</v>
      </c>
    </row>
    <row r="454" spans="1:56" x14ac:dyDescent="0.25">
      <c r="A454" t="s">
        <v>306</v>
      </c>
      <c r="B454" t="s">
        <v>578</v>
      </c>
      <c r="C454">
        <v>2001310</v>
      </c>
      <c r="D454" t="s">
        <v>98</v>
      </c>
      <c r="E454" t="s">
        <v>98</v>
      </c>
      <c r="F454" t="s">
        <v>579</v>
      </c>
      <c r="G454" t="s">
        <v>590</v>
      </c>
      <c r="H454" t="s">
        <v>581</v>
      </c>
      <c r="I454" t="s">
        <v>60</v>
      </c>
      <c r="J454" t="s">
        <v>582</v>
      </c>
      <c r="K454" t="s">
        <v>62</v>
      </c>
      <c r="L454">
        <v>25</v>
      </c>
      <c r="N454" t="str">
        <f t="shared" si="19"/>
        <v>0</v>
      </c>
      <c r="O454">
        <v>25</v>
      </c>
      <c r="P454" t="s">
        <v>96</v>
      </c>
      <c r="Q454" t="s">
        <v>79</v>
      </c>
      <c r="S454" t="s">
        <v>65</v>
      </c>
      <c r="T454" t="s">
        <v>66</v>
      </c>
      <c r="U454" t="s">
        <v>67</v>
      </c>
      <c r="V454" t="s">
        <v>67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68</v>
      </c>
      <c r="AD454" t="b">
        <v>0</v>
      </c>
      <c r="AE454" t="b">
        <v>0</v>
      </c>
      <c r="AF454" t="s">
        <v>69</v>
      </c>
      <c r="AG454" t="s">
        <v>60</v>
      </c>
      <c r="AH454" t="s">
        <v>60</v>
      </c>
      <c r="AI454" t="b">
        <v>1</v>
      </c>
      <c r="AJ454" t="s">
        <v>60</v>
      </c>
      <c r="AK454" t="s">
        <v>60</v>
      </c>
      <c r="AL454" t="s">
        <v>60</v>
      </c>
      <c r="AM454" t="s">
        <v>60</v>
      </c>
      <c r="AN454" t="s">
        <v>60</v>
      </c>
      <c r="AO454" t="s">
        <v>70</v>
      </c>
      <c r="AP454" t="b">
        <v>0</v>
      </c>
      <c r="AQ454" t="b">
        <v>0</v>
      </c>
      <c r="AR454" t="s">
        <v>71</v>
      </c>
      <c r="AS454" t="b">
        <v>0</v>
      </c>
      <c r="AT454" t="s">
        <v>72</v>
      </c>
      <c r="AU454" t="s">
        <v>60</v>
      </c>
      <c r="AX454" t="s">
        <v>60</v>
      </c>
      <c r="AY454" t="s">
        <v>60</v>
      </c>
      <c r="BA454" t="b">
        <v>0</v>
      </c>
      <c r="BB454" t="s">
        <v>60</v>
      </c>
      <c r="BD454" t="s">
        <v>60</v>
      </c>
    </row>
    <row r="455" spans="1:56" x14ac:dyDescent="0.25">
      <c r="A455" t="s">
        <v>188</v>
      </c>
      <c r="B455" t="s">
        <v>591</v>
      </c>
      <c r="C455">
        <v>1301320</v>
      </c>
      <c r="D455" t="s">
        <v>105</v>
      </c>
      <c r="E455" t="s">
        <v>105</v>
      </c>
      <c r="F455" t="s">
        <v>190</v>
      </c>
      <c r="G455" t="s">
        <v>440</v>
      </c>
      <c r="H455" t="str">
        <f>"01901"</f>
        <v>01901</v>
      </c>
      <c r="I455" t="s">
        <v>60</v>
      </c>
      <c r="J455" t="s">
        <v>191</v>
      </c>
      <c r="K455" t="s">
        <v>62</v>
      </c>
      <c r="L455">
        <v>25</v>
      </c>
      <c r="N455" t="str">
        <f t="shared" si="19"/>
        <v>0</v>
      </c>
      <c r="O455">
        <v>25</v>
      </c>
      <c r="P455" t="s">
        <v>96</v>
      </c>
      <c r="Q455" t="s">
        <v>79</v>
      </c>
      <c r="S455" t="s">
        <v>65</v>
      </c>
      <c r="T455" t="s">
        <v>66</v>
      </c>
      <c r="U455" t="s">
        <v>67</v>
      </c>
      <c r="V455" t="s">
        <v>67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68</v>
      </c>
      <c r="AD455" t="b">
        <v>0</v>
      </c>
      <c r="AE455" t="b">
        <v>0</v>
      </c>
      <c r="AF455" t="s">
        <v>69</v>
      </c>
      <c r="AG455" t="s">
        <v>60</v>
      </c>
      <c r="AH455" t="s">
        <v>60</v>
      </c>
      <c r="AI455" t="b">
        <v>1</v>
      </c>
      <c r="AJ455" t="s">
        <v>60</v>
      </c>
      <c r="AK455" t="s">
        <v>60</v>
      </c>
      <c r="AL455" t="s">
        <v>60</v>
      </c>
      <c r="AM455" t="s">
        <v>60</v>
      </c>
      <c r="AN455" t="s">
        <v>60</v>
      </c>
      <c r="AO455" t="s">
        <v>70</v>
      </c>
      <c r="AP455" t="b">
        <v>0</v>
      </c>
      <c r="AQ455" t="b">
        <v>0</v>
      </c>
      <c r="AR455" t="s">
        <v>71</v>
      </c>
      <c r="AS455" t="b">
        <v>0</v>
      </c>
      <c r="AT455" t="s">
        <v>60</v>
      </c>
      <c r="AU455" t="s">
        <v>60</v>
      </c>
      <c r="AX455" t="s">
        <v>60</v>
      </c>
      <c r="AY455" t="s">
        <v>60</v>
      </c>
      <c r="BA455" t="b">
        <v>0</v>
      </c>
      <c r="BB455" t="s">
        <v>60</v>
      </c>
      <c r="BD455" t="s">
        <v>60</v>
      </c>
    </row>
    <row r="456" spans="1:56" x14ac:dyDescent="0.25">
      <c r="A456" t="s">
        <v>125</v>
      </c>
      <c r="B456" t="s">
        <v>128</v>
      </c>
      <c r="C456">
        <v>1900310</v>
      </c>
      <c r="D456" t="s">
        <v>73</v>
      </c>
      <c r="E456" t="s">
        <v>73</v>
      </c>
      <c r="F456" t="s">
        <v>131</v>
      </c>
      <c r="G456" t="s">
        <v>592</v>
      </c>
      <c r="H456" t="str">
        <f>"01710"</f>
        <v>01710</v>
      </c>
      <c r="I456" t="s">
        <v>60</v>
      </c>
      <c r="J456" t="s">
        <v>130</v>
      </c>
      <c r="K456" t="s">
        <v>62</v>
      </c>
      <c r="L456">
        <v>20</v>
      </c>
      <c r="N456" t="str">
        <f t="shared" si="19"/>
        <v>0</v>
      </c>
      <c r="O456">
        <v>20</v>
      </c>
      <c r="P456" t="s">
        <v>78</v>
      </c>
      <c r="Q456" t="s">
        <v>79</v>
      </c>
      <c r="R456" t="s">
        <v>79</v>
      </c>
      <c r="S456" t="s">
        <v>65</v>
      </c>
      <c r="T456" t="s">
        <v>66</v>
      </c>
      <c r="U456" t="s">
        <v>67</v>
      </c>
      <c r="V456" t="s">
        <v>67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68</v>
      </c>
      <c r="AD456" t="b">
        <v>0</v>
      </c>
      <c r="AE456" t="b">
        <v>0</v>
      </c>
      <c r="AF456" t="s">
        <v>69</v>
      </c>
      <c r="AG456" t="s">
        <v>60</v>
      </c>
      <c r="AH456" t="s">
        <v>60</v>
      </c>
      <c r="AI456" t="b">
        <v>1</v>
      </c>
      <c r="AJ456" t="s">
        <v>60</v>
      </c>
      <c r="AK456" t="s">
        <v>60</v>
      </c>
      <c r="AL456" t="s">
        <v>60</v>
      </c>
      <c r="AM456" t="s">
        <v>60</v>
      </c>
      <c r="AN456" t="s">
        <v>60</v>
      </c>
      <c r="AO456" t="s">
        <v>117</v>
      </c>
      <c r="AP456" t="b">
        <v>0</v>
      </c>
      <c r="AQ456" t="b">
        <v>0</v>
      </c>
      <c r="AR456" t="s">
        <v>71</v>
      </c>
      <c r="AS456" t="b">
        <v>0</v>
      </c>
      <c r="AT456" t="s">
        <v>60</v>
      </c>
      <c r="AU456" t="s">
        <v>60</v>
      </c>
      <c r="AX456" t="s">
        <v>60</v>
      </c>
      <c r="AY456" t="s">
        <v>60</v>
      </c>
      <c r="BA456" t="b">
        <v>0</v>
      </c>
      <c r="BB456" t="s">
        <v>60</v>
      </c>
      <c r="BD456" t="s">
        <v>60</v>
      </c>
    </row>
    <row r="457" spans="1:56" x14ac:dyDescent="0.25">
      <c r="A457" t="s">
        <v>247</v>
      </c>
      <c r="B457" t="s">
        <v>419</v>
      </c>
      <c r="C457">
        <v>1200500</v>
      </c>
      <c r="D457" t="s">
        <v>73</v>
      </c>
      <c r="E457" t="s">
        <v>73</v>
      </c>
      <c r="F457" t="s">
        <v>420</v>
      </c>
      <c r="G457" t="s">
        <v>439</v>
      </c>
      <c r="H457" t="str">
        <f>"01303"</f>
        <v>01303</v>
      </c>
      <c r="I457" t="s">
        <v>60</v>
      </c>
      <c r="J457" t="s">
        <v>421</v>
      </c>
      <c r="K457" t="s">
        <v>62</v>
      </c>
      <c r="L457">
        <v>30</v>
      </c>
      <c r="N457" t="str">
        <f t="shared" si="19"/>
        <v>0</v>
      </c>
      <c r="O457">
        <v>30</v>
      </c>
      <c r="P457" t="s">
        <v>96</v>
      </c>
      <c r="Q457" t="s">
        <v>79</v>
      </c>
      <c r="R457" t="s">
        <v>79</v>
      </c>
      <c r="S457" t="s">
        <v>65</v>
      </c>
      <c r="T457" t="s">
        <v>66</v>
      </c>
      <c r="U457" t="s">
        <v>67</v>
      </c>
      <c r="V457" t="s">
        <v>67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68</v>
      </c>
      <c r="AD457" t="b">
        <v>0</v>
      </c>
      <c r="AE457" t="b">
        <v>0</v>
      </c>
      <c r="AF457" t="s">
        <v>69</v>
      </c>
      <c r="AG457" t="s">
        <v>60</v>
      </c>
      <c r="AH457" t="s">
        <v>60</v>
      </c>
      <c r="AI457" t="b">
        <v>1</v>
      </c>
      <c r="AJ457" t="s">
        <v>60</v>
      </c>
      <c r="AK457" t="s">
        <v>60</v>
      </c>
      <c r="AL457" t="s">
        <v>60</v>
      </c>
      <c r="AM457" t="s">
        <v>60</v>
      </c>
      <c r="AN457" t="s">
        <v>60</v>
      </c>
      <c r="AO457" t="s">
        <v>70</v>
      </c>
      <c r="AP457" t="b">
        <v>0</v>
      </c>
      <c r="AQ457" t="b">
        <v>0</v>
      </c>
      <c r="AR457" t="s">
        <v>71</v>
      </c>
      <c r="AS457" t="b">
        <v>0</v>
      </c>
      <c r="AT457" t="s">
        <v>60</v>
      </c>
      <c r="AU457" t="s">
        <v>60</v>
      </c>
      <c r="AX457" t="s">
        <v>60</v>
      </c>
      <c r="AY457" t="s">
        <v>60</v>
      </c>
      <c r="BA457" t="b">
        <v>0</v>
      </c>
      <c r="BB457" t="s">
        <v>60</v>
      </c>
      <c r="BD457" t="s">
        <v>60</v>
      </c>
    </row>
    <row r="458" spans="1:56" x14ac:dyDescent="0.25">
      <c r="A458" t="s">
        <v>247</v>
      </c>
      <c r="B458" t="s">
        <v>253</v>
      </c>
      <c r="C458">
        <v>1200330</v>
      </c>
      <c r="D458" t="s">
        <v>73</v>
      </c>
      <c r="E458" t="s">
        <v>73</v>
      </c>
      <c r="G458" t="s">
        <v>477</v>
      </c>
      <c r="H458" t="s">
        <v>557</v>
      </c>
      <c r="I458" t="s">
        <v>60</v>
      </c>
      <c r="J458" t="s">
        <v>558</v>
      </c>
      <c r="K458" t="s">
        <v>62</v>
      </c>
      <c r="L458">
        <v>25</v>
      </c>
      <c r="N458" t="str">
        <f t="shared" si="19"/>
        <v>0</v>
      </c>
      <c r="O458">
        <v>25</v>
      </c>
      <c r="P458" t="s">
        <v>96</v>
      </c>
      <c r="Q458" t="s">
        <v>79</v>
      </c>
      <c r="S458" t="s">
        <v>65</v>
      </c>
      <c r="T458" t="s">
        <v>66</v>
      </c>
      <c r="U458" t="s">
        <v>67</v>
      </c>
      <c r="V458" t="s">
        <v>67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68</v>
      </c>
      <c r="AD458" t="b">
        <v>0</v>
      </c>
      <c r="AE458" t="b">
        <v>0</v>
      </c>
      <c r="AF458" t="s">
        <v>69</v>
      </c>
      <c r="AG458" t="s">
        <v>60</v>
      </c>
      <c r="AH458" t="s">
        <v>60</v>
      </c>
      <c r="AI458" t="b">
        <v>1</v>
      </c>
      <c r="AJ458" t="s">
        <v>60</v>
      </c>
      <c r="AK458" t="s">
        <v>60</v>
      </c>
      <c r="AL458" t="s">
        <v>60</v>
      </c>
      <c r="AM458" t="s">
        <v>60</v>
      </c>
      <c r="AN458" t="s">
        <v>60</v>
      </c>
      <c r="AO458" t="s">
        <v>70</v>
      </c>
      <c r="AP458" t="b">
        <v>0</v>
      </c>
      <c r="AQ458" t="b">
        <v>0</v>
      </c>
      <c r="AR458" t="s">
        <v>71</v>
      </c>
      <c r="AS458" t="b">
        <v>0</v>
      </c>
      <c r="AT458" t="s">
        <v>60</v>
      </c>
      <c r="AU458" t="s">
        <v>60</v>
      </c>
      <c r="AX458" t="s">
        <v>60</v>
      </c>
      <c r="AY458" t="s">
        <v>60</v>
      </c>
      <c r="BA458" t="b">
        <v>0</v>
      </c>
      <c r="BB458" t="s">
        <v>60</v>
      </c>
      <c r="BD458" t="s">
        <v>60</v>
      </c>
    </row>
    <row r="459" spans="1:56" x14ac:dyDescent="0.25">
      <c r="A459" t="s">
        <v>287</v>
      </c>
      <c r="B459" t="s">
        <v>304</v>
      </c>
      <c r="C459">
        <v>1503350</v>
      </c>
      <c r="D459" t="s">
        <v>102</v>
      </c>
      <c r="E459" t="s">
        <v>102</v>
      </c>
      <c r="F459" t="s">
        <v>292</v>
      </c>
      <c r="G459" t="s">
        <v>477</v>
      </c>
      <c r="H459" t="str">
        <f>"01804"</f>
        <v>01804</v>
      </c>
      <c r="I459" t="s">
        <v>60</v>
      </c>
      <c r="J459" t="s">
        <v>290</v>
      </c>
      <c r="K459" t="s">
        <v>62</v>
      </c>
      <c r="L459">
        <v>32</v>
      </c>
      <c r="N459" t="str">
        <f t="shared" si="19"/>
        <v>0</v>
      </c>
      <c r="O459">
        <v>32</v>
      </c>
      <c r="P459" t="s">
        <v>78</v>
      </c>
      <c r="Q459" t="s">
        <v>79</v>
      </c>
      <c r="R459" t="s">
        <v>79</v>
      </c>
      <c r="S459" t="s">
        <v>65</v>
      </c>
      <c r="T459" t="s">
        <v>66</v>
      </c>
      <c r="U459" t="s">
        <v>67</v>
      </c>
      <c r="V459" t="s">
        <v>67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68</v>
      </c>
      <c r="AD459" t="b">
        <v>0</v>
      </c>
      <c r="AE459" t="b">
        <v>0</v>
      </c>
      <c r="AF459" t="s">
        <v>69</v>
      </c>
      <c r="AG459" t="s">
        <v>60</v>
      </c>
      <c r="AH459" t="s">
        <v>60</v>
      </c>
      <c r="AI459" t="b">
        <v>1</v>
      </c>
      <c r="AJ459" t="s">
        <v>60</v>
      </c>
      <c r="AK459" t="s">
        <v>60</v>
      </c>
      <c r="AL459" t="s">
        <v>60</v>
      </c>
      <c r="AM459" t="s">
        <v>60</v>
      </c>
      <c r="AN459" t="s">
        <v>60</v>
      </c>
      <c r="AO459" t="s">
        <v>117</v>
      </c>
      <c r="AP459" t="b">
        <v>0</v>
      </c>
      <c r="AQ459" t="b">
        <v>0</v>
      </c>
      <c r="AR459" t="s">
        <v>71</v>
      </c>
      <c r="AS459" t="b">
        <v>0</v>
      </c>
      <c r="AT459" t="s">
        <v>60</v>
      </c>
      <c r="AU459" t="s">
        <v>60</v>
      </c>
      <c r="AX459" t="s">
        <v>60</v>
      </c>
      <c r="AY459" t="s">
        <v>60</v>
      </c>
      <c r="BA459" t="b">
        <v>0</v>
      </c>
      <c r="BB459" t="s">
        <v>60</v>
      </c>
      <c r="BD459" t="s">
        <v>60</v>
      </c>
    </row>
    <row r="460" spans="1:56" x14ac:dyDescent="0.25">
      <c r="A460" t="s">
        <v>287</v>
      </c>
      <c r="B460" t="s">
        <v>305</v>
      </c>
      <c r="C460">
        <v>1503360</v>
      </c>
      <c r="D460" t="s">
        <v>81</v>
      </c>
      <c r="E460" t="s">
        <v>81</v>
      </c>
      <c r="F460" t="s">
        <v>292</v>
      </c>
      <c r="G460" t="s">
        <v>440</v>
      </c>
      <c r="H460" t="str">
        <f>"01804"</f>
        <v>01804</v>
      </c>
      <c r="I460" t="s">
        <v>60</v>
      </c>
      <c r="J460" t="s">
        <v>290</v>
      </c>
      <c r="K460" t="s">
        <v>62</v>
      </c>
      <c r="L460">
        <v>10</v>
      </c>
      <c r="N460" t="str">
        <f t="shared" si="19"/>
        <v>0</v>
      </c>
      <c r="O460">
        <v>10</v>
      </c>
      <c r="P460" t="s">
        <v>78</v>
      </c>
      <c r="Q460" t="s">
        <v>79</v>
      </c>
      <c r="R460" t="s">
        <v>79</v>
      </c>
      <c r="S460" t="s">
        <v>65</v>
      </c>
      <c r="T460" t="s">
        <v>66</v>
      </c>
      <c r="U460" t="s">
        <v>67</v>
      </c>
      <c r="V460" t="s">
        <v>67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68</v>
      </c>
      <c r="AD460" t="b">
        <v>0</v>
      </c>
      <c r="AE460" t="b">
        <v>0</v>
      </c>
      <c r="AF460" t="s">
        <v>69</v>
      </c>
      <c r="AG460" t="s">
        <v>60</v>
      </c>
      <c r="AH460" t="s">
        <v>60</v>
      </c>
      <c r="AI460" t="b">
        <v>1</v>
      </c>
      <c r="AJ460" t="s">
        <v>60</v>
      </c>
      <c r="AK460" t="s">
        <v>60</v>
      </c>
      <c r="AL460" t="s">
        <v>60</v>
      </c>
      <c r="AM460" t="s">
        <v>60</v>
      </c>
      <c r="AN460" t="s">
        <v>60</v>
      </c>
      <c r="AO460" t="s">
        <v>117</v>
      </c>
      <c r="AP460" t="b">
        <v>0</v>
      </c>
      <c r="AQ460" t="b">
        <v>0</v>
      </c>
      <c r="AR460" t="s">
        <v>71</v>
      </c>
      <c r="AS460" t="b">
        <v>0</v>
      </c>
      <c r="AT460" t="s">
        <v>60</v>
      </c>
      <c r="AU460" t="s">
        <v>60</v>
      </c>
      <c r="AX460" t="s">
        <v>60</v>
      </c>
      <c r="AY460" t="s">
        <v>60</v>
      </c>
      <c r="BA460" t="b">
        <v>0</v>
      </c>
      <c r="BB460" t="s">
        <v>60</v>
      </c>
      <c r="BD460" t="s">
        <v>60</v>
      </c>
    </row>
    <row r="461" spans="1:56" x14ac:dyDescent="0.25">
      <c r="A461" t="s">
        <v>247</v>
      </c>
      <c r="B461" t="s">
        <v>593</v>
      </c>
      <c r="C461" t="s">
        <v>594</v>
      </c>
      <c r="D461" t="s">
        <v>81</v>
      </c>
      <c r="E461" t="s">
        <v>81</v>
      </c>
      <c r="F461" t="s">
        <v>422</v>
      </c>
      <c r="G461" t="s">
        <v>544</v>
      </c>
      <c r="H461" t="str">
        <f>"01204"</f>
        <v>01204</v>
      </c>
      <c r="I461" t="s">
        <v>60</v>
      </c>
      <c r="J461" t="s">
        <v>423</v>
      </c>
      <c r="K461" t="s">
        <v>62</v>
      </c>
      <c r="L461">
        <v>30</v>
      </c>
      <c r="N461" t="str">
        <f t="shared" ref="N461:N482" si="20">"0"</f>
        <v>0</v>
      </c>
      <c r="O461">
        <v>30</v>
      </c>
      <c r="P461" t="s">
        <v>63</v>
      </c>
      <c r="Q461" t="s">
        <v>64</v>
      </c>
      <c r="R461" t="s">
        <v>79</v>
      </c>
      <c r="S461" t="s">
        <v>65</v>
      </c>
      <c r="T461" t="s">
        <v>66</v>
      </c>
      <c r="U461" t="s">
        <v>67</v>
      </c>
      <c r="V461" t="s">
        <v>67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68</v>
      </c>
      <c r="AD461" t="b">
        <v>0</v>
      </c>
      <c r="AE461" t="b">
        <v>0</v>
      </c>
      <c r="AF461" t="s">
        <v>69</v>
      </c>
      <c r="AG461" t="s">
        <v>60</v>
      </c>
      <c r="AH461" t="s">
        <v>60</v>
      </c>
      <c r="AI461" t="b">
        <v>1</v>
      </c>
      <c r="AJ461" t="s">
        <v>60</v>
      </c>
      <c r="AK461" t="s">
        <v>60</v>
      </c>
      <c r="AL461" t="s">
        <v>60</v>
      </c>
      <c r="AM461" t="s">
        <v>60</v>
      </c>
      <c r="AN461" t="s">
        <v>60</v>
      </c>
      <c r="AO461" t="s">
        <v>70</v>
      </c>
      <c r="AP461" t="b">
        <v>0</v>
      </c>
      <c r="AQ461" t="b">
        <v>0</v>
      </c>
      <c r="AR461" t="s">
        <v>71</v>
      </c>
      <c r="AS461" t="b">
        <v>0</v>
      </c>
      <c r="AT461" t="s">
        <v>60</v>
      </c>
      <c r="AU461" t="s">
        <v>60</v>
      </c>
      <c r="AX461" t="s">
        <v>60</v>
      </c>
      <c r="AY461" t="s">
        <v>60</v>
      </c>
      <c r="BA461" t="b">
        <v>0</v>
      </c>
      <c r="BB461" t="s">
        <v>60</v>
      </c>
      <c r="BD461" t="s">
        <v>60</v>
      </c>
    </row>
    <row r="462" spans="1:56" x14ac:dyDescent="0.25">
      <c r="A462" t="s">
        <v>247</v>
      </c>
      <c r="B462" t="s">
        <v>559</v>
      </c>
      <c r="C462">
        <v>1206310</v>
      </c>
      <c r="D462" t="s">
        <v>98</v>
      </c>
      <c r="E462" t="s">
        <v>98</v>
      </c>
      <c r="G462" t="s">
        <v>595</v>
      </c>
      <c r="H462" t="str">
        <f>"01306"</f>
        <v>01306</v>
      </c>
      <c r="I462" t="s">
        <v>60</v>
      </c>
      <c r="J462" t="s">
        <v>561</v>
      </c>
      <c r="K462" t="s">
        <v>62</v>
      </c>
      <c r="L462">
        <v>25</v>
      </c>
      <c r="N462" t="str">
        <f t="shared" si="20"/>
        <v>0</v>
      </c>
      <c r="O462">
        <v>25</v>
      </c>
      <c r="P462" t="s">
        <v>96</v>
      </c>
      <c r="Q462" t="s">
        <v>79</v>
      </c>
      <c r="R462" t="s">
        <v>79</v>
      </c>
      <c r="S462" t="s">
        <v>65</v>
      </c>
      <c r="T462" t="s">
        <v>66</v>
      </c>
      <c r="U462" t="s">
        <v>67</v>
      </c>
      <c r="V462" t="s">
        <v>67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68</v>
      </c>
      <c r="AD462" t="b">
        <v>0</v>
      </c>
      <c r="AE462" t="b">
        <v>0</v>
      </c>
      <c r="AF462" t="s">
        <v>69</v>
      </c>
      <c r="AG462" t="s">
        <v>60</v>
      </c>
      <c r="AH462" t="s">
        <v>60</v>
      </c>
      <c r="AI462" t="b">
        <v>1</v>
      </c>
      <c r="AJ462" t="s">
        <v>60</v>
      </c>
      <c r="AK462" t="s">
        <v>60</v>
      </c>
      <c r="AL462" t="s">
        <v>60</v>
      </c>
      <c r="AM462" t="s">
        <v>60</v>
      </c>
      <c r="AN462" t="s">
        <v>60</v>
      </c>
      <c r="AO462" t="s">
        <v>70</v>
      </c>
      <c r="AP462" t="b">
        <v>0</v>
      </c>
      <c r="AQ462" t="b">
        <v>0</v>
      </c>
      <c r="AR462" t="s">
        <v>71</v>
      </c>
      <c r="AS462" t="b">
        <v>0</v>
      </c>
      <c r="AT462" t="s">
        <v>72</v>
      </c>
      <c r="AU462" t="s">
        <v>60</v>
      </c>
      <c r="AX462" t="s">
        <v>60</v>
      </c>
      <c r="AY462" t="s">
        <v>60</v>
      </c>
      <c r="BA462" t="b">
        <v>0</v>
      </c>
      <c r="BB462" t="s">
        <v>60</v>
      </c>
      <c r="BD462" t="s">
        <v>60</v>
      </c>
    </row>
    <row r="463" spans="1:56" x14ac:dyDescent="0.25">
      <c r="A463" t="s">
        <v>247</v>
      </c>
      <c r="B463" t="s">
        <v>559</v>
      </c>
      <c r="C463">
        <v>1206310</v>
      </c>
      <c r="D463" t="s">
        <v>81</v>
      </c>
      <c r="E463" t="s">
        <v>81</v>
      </c>
      <c r="F463" t="s">
        <v>269</v>
      </c>
      <c r="G463" t="s">
        <v>596</v>
      </c>
      <c r="H463" t="str">
        <f>"01302"</f>
        <v>01302</v>
      </c>
      <c r="I463" t="s">
        <v>60</v>
      </c>
      <c r="J463" t="s">
        <v>270</v>
      </c>
      <c r="K463" t="s">
        <v>62</v>
      </c>
      <c r="L463">
        <v>25</v>
      </c>
      <c r="N463" t="str">
        <f t="shared" si="20"/>
        <v>0</v>
      </c>
      <c r="O463">
        <v>25</v>
      </c>
      <c r="P463" t="s">
        <v>96</v>
      </c>
      <c r="Q463" t="s">
        <v>79</v>
      </c>
      <c r="R463" t="s">
        <v>79</v>
      </c>
      <c r="S463" t="s">
        <v>65</v>
      </c>
      <c r="T463" t="s">
        <v>66</v>
      </c>
      <c r="U463" t="s">
        <v>67</v>
      </c>
      <c r="V463" t="s">
        <v>67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68</v>
      </c>
      <c r="AD463" t="b">
        <v>0</v>
      </c>
      <c r="AE463" t="b">
        <v>0</v>
      </c>
      <c r="AF463" t="s">
        <v>69</v>
      </c>
      <c r="AG463" t="s">
        <v>60</v>
      </c>
      <c r="AH463" t="s">
        <v>60</v>
      </c>
      <c r="AI463" t="b">
        <v>1</v>
      </c>
      <c r="AJ463" t="s">
        <v>60</v>
      </c>
      <c r="AK463" t="s">
        <v>60</v>
      </c>
      <c r="AL463" t="s">
        <v>60</v>
      </c>
      <c r="AM463" t="s">
        <v>60</v>
      </c>
      <c r="AN463" t="s">
        <v>60</v>
      </c>
      <c r="AO463" t="s">
        <v>70</v>
      </c>
      <c r="AP463" t="b">
        <v>0</v>
      </c>
      <c r="AQ463" t="b">
        <v>0</v>
      </c>
      <c r="AR463" t="s">
        <v>71</v>
      </c>
      <c r="AS463" t="b">
        <v>0</v>
      </c>
      <c r="AT463" t="s">
        <v>60</v>
      </c>
      <c r="AU463" t="s">
        <v>60</v>
      </c>
      <c r="AX463" t="s">
        <v>60</v>
      </c>
      <c r="AY463" t="s">
        <v>60</v>
      </c>
      <c r="BA463" t="b">
        <v>0</v>
      </c>
      <c r="BB463" t="s">
        <v>60</v>
      </c>
      <c r="BD463" t="s">
        <v>60</v>
      </c>
    </row>
    <row r="464" spans="1:56" x14ac:dyDescent="0.25">
      <c r="A464" t="s">
        <v>228</v>
      </c>
      <c r="B464" t="s">
        <v>597</v>
      </c>
      <c r="C464">
        <v>1006300</v>
      </c>
      <c r="D464" t="s">
        <v>105</v>
      </c>
      <c r="E464" t="s">
        <v>105</v>
      </c>
      <c r="F464" t="s">
        <v>232</v>
      </c>
      <c r="G464" t="s">
        <v>598</v>
      </c>
      <c r="H464" t="str">
        <f>"01274"</f>
        <v>01274</v>
      </c>
      <c r="I464" t="s">
        <v>60</v>
      </c>
      <c r="J464" t="s">
        <v>233</v>
      </c>
      <c r="K464" t="s">
        <v>62</v>
      </c>
      <c r="L464" t="str">
        <f>"0"</f>
        <v>0</v>
      </c>
      <c r="N464" t="str">
        <f t="shared" si="20"/>
        <v>0</v>
      </c>
      <c r="P464" t="s">
        <v>78</v>
      </c>
      <c r="Q464" t="s">
        <v>79</v>
      </c>
      <c r="R464" t="s">
        <v>79</v>
      </c>
      <c r="S464" t="s">
        <v>65</v>
      </c>
      <c r="T464" t="s">
        <v>66</v>
      </c>
      <c r="U464" t="s">
        <v>67</v>
      </c>
      <c r="V464" t="s">
        <v>67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68</v>
      </c>
      <c r="AD464" t="b">
        <v>0</v>
      </c>
      <c r="AE464" t="b">
        <v>0</v>
      </c>
      <c r="AF464" t="s">
        <v>69</v>
      </c>
      <c r="AG464" t="s">
        <v>60</v>
      </c>
      <c r="AH464" t="s">
        <v>60</v>
      </c>
      <c r="AI464" t="b">
        <v>1</v>
      </c>
      <c r="AJ464" t="s">
        <v>60</v>
      </c>
      <c r="AK464" t="s">
        <v>60</v>
      </c>
      <c r="AL464" t="s">
        <v>60</v>
      </c>
      <c r="AM464" t="s">
        <v>60</v>
      </c>
      <c r="AN464" t="s">
        <v>60</v>
      </c>
      <c r="AO464" t="s">
        <v>70</v>
      </c>
      <c r="AP464" t="b">
        <v>0</v>
      </c>
      <c r="AQ464" t="b">
        <v>0</v>
      </c>
      <c r="AR464" t="s">
        <v>71</v>
      </c>
      <c r="AS464" t="b">
        <v>0</v>
      </c>
      <c r="AT464" t="s">
        <v>60</v>
      </c>
      <c r="AU464" t="s">
        <v>60</v>
      </c>
      <c r="AX464" t="s">
        <v>60</v>
      </c>
      <c r="AY464" t="s">
        <v>60</v>
      </c>
      <c r="BA464" t="b">
        <v>0</v>
      </c>
      <c r="BB464" t="s">
        <v>60</v>
      </c>
      <c r="BD464" t="s">
        <v>60</v>
      </c>
    </row>
    <row r="465" spans="1:56" x14ac:dyDescent="0.25">
      <c r="A465" t="s">
        <v>247</v>
      </c>
      <c r="B465" t="s">
        <v>262</v>
      </c>
      <c r="C465">
        <v>1200340</v>
      </c>
      <c r="D465" t="s">
        <v>98</v>
      </c>
      <c r="E465" t="s">
        <v>98</v>
      </c>
      <c r="F465" t="s">
        <v>260</v>
      </c>
      <c r="G465" t="s">
        <v>472</v>
      </c>
      <c r="H465" t="str">
        <f>"01205"</f>
        <v>01205</v>
      </c>
      <c r="I465" t="s">
        <v>60</v>
      </c>
      <c r="J465" t="s">
        <v>261</v>
      </c>
      <c r="K465" t="s">
        <v>62</v>
      </c>
      <c r="L465">
        <v>25</v>
      </c>
      <c r="N465" t="str">
        <f t="shared" si="20"/>
        <v>0</v>
      </c>
      <c r="O465">
        <v>25</v>
      </c>
      <c r="P465" t="s">
        <v>96</v>
      </c>
      <c r="Q465" t="s">
        <v>64</v>
      </c>
      <c r="R465" t="s">
        <v>79</v>
      </c>
      <c r="S465" t="s">
        <v>65</v>
      </c>
      <c r="T465" t="s">
        <v>66</v>
      </c>
      <c r="U465" t="s">
        <v>67</v>
      </c>
      <c r="V465" t="s">
        <v>67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68</v>
      </c>
      <c r="AD465" t="b">
        <v>0</v>
      </c>
      <c r="AE465" t="b">
        <v>0</v>
      </c>
      <c r="AF465" t="s">
        <v>69</v>
      </c>
      <c r="AG465" t="s">
        <v>60</v>
      </c>
      <c r="AH465" t="s">
        <v>60</v>
      </c>
      <c r="AI465" t="b">
        <v>1</v>
      </c>
      <c r="AJ465" t="s">
        <v>92</v>
      </c>
      <c r="AK465" t="s">
        <v>60</v>
      </c>
      <c r="AL465" t="s">
        <v>60</v>
      </c>
      <c r="AM465" t="s">
        <v>60</v>
      </c>
      <c r="AN465" t="s">
        <v>60</v>
      </c>
      <c r="AO465" t="s">
        <v>70</v>
      </c>
      <c r="AP465" t="b">
        <v>0</v>
      </c>
      <c r="AQ465" t="b">
        <v>0</v>
      </c>
      <c r="AR465" t="s">
        <v>71</v>
      </c>
      <c r="AS465" t="b">
        <v>0</v>
      </c>
      <c r="AT465" t="s">
        <v>60</v>
      </c>
      <c r="AU465" t="s">
        <v>60</v>
      </c>
      <c r="AX465" t="s">
        <v>60</v>
      </c>
      <c r="AY465" t="s">
        <v>60</v>
      </c>
      <c r="BA465" t="b">
        <v>0</v>
      </c>
      <c r="BB465" t="s">
        <v>60</v>
      </c>
      <c r="BD465" t="s">
        <v>60</v>
      </c>
    </row>
    <row r="466" spans="1:56" x14ac:dyDescent="0.25">
      <c r="A466" t="s">
        <v>247</v>
      </c>
      <c r="B466" t="s">
        <v>559</v>
      </c>
      <c r="C466">
        <v>1206310</v>
      </c>
      <c r="D466" t="s">
        <v>81</v>
      </c>
      <c r="E466" t="s">
        <v>81</v>
      </c>
      <c r="G466" t="s">
        <v>599</v>
      </c>
      <c r="H466" t="s">
        <v>557</v>
      </c>
      <c r="I466" t="s">
        <v>60</v>
      </c>
      <c r="J466" t="s">
        <v>558</v>
      </c>
      <c r="K466" t="s">
        <v>62</v>
      </c>
      <c r="L466">
        <v>25</v>
      </c>
      <c r="N466" t="str">
        <f t="shared" si="20"/>
        <v>0</v>
      </c>
      <c r="O466">
        <v>25</v>
      </c>
      <c r="P466" t="s">
        <v>96</v>
      </c>
      <c r="Q466" t="s">
        <v>79</v>
      </c>
      <c r="R466" t="s">
        <v>79</v>
      </c>
      <c r="S466" t="s">
        <v>65</v>
      </c>
      <c r="T466" t="s">
        <v>66</v>
      </c>
      <c r="U466" t="s">
        <v>67</v>
      </c>
      <c r="V466" t="s">
        <v>67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68</v>
      </c>
      <c r="AD466" t="b">
        <v>0</v>
      </c>
      <c r="AE466" t="b">
        <v>0</v>
      </c>
      <c r="AF466" t="s">
        <v>69</v>
      </c>
      <c r="AG466" t="s">
        <v>60</v>
      </c>
      <c r="AH466" t="s">
        <v>60</v>
      </c>
      <c r="AI466" t="b">
        <v>1</v>
      </c>
      <c r="AJ466" t="s">
        <v>60</v>
      </c>
      <c r="AK466" t="s">
        <v>60</v>
      </c>
      <c r="AL466" t="s">
        <v>60</v>
      </c>
      <c r="AM466" t="s">
        <v>60</v>
      </c>
      <c r="AN466" t="s">
        <v>60</v>
      </c>
      <c r="AO466" t="s">
        <v>70</v>
      </c>
      <c r="AP466" t="b">
        <v>0</v>
      </c>
      <c r="AQ466" t="b">
        <v>0</v>
      </c>
      <c r="AR466" t="s">
        <v>71</v>
      </c>
      <c r="AS466" t="b">
        <v>0</v>
      </c>
      <c r="AT466" t="s">
        <v>60</v>
      </c>
      <c r="AU466" t="s">
        <v>60</v>
      </c>
      <c r="AX466" t="s">
        <v>60</v>
      </c>
      <c r="AY466" t="s">
        <v>60</v>
      </c>
      <c r="BA466" t="b">
        <v>0</v>
      </c>
      <c r="BB466" t="s">
        <v>60</v>
      </c>
      <c r="BD466" t="s">
        <v>60</v>
      </c>
    </row>
    <row r="467" spans="1:56" x14ac:dyDescent="0.25">
      <c r="A467" t="s">
        <v>287</v>
      </c>
      <c r="B467" t="s">
        <v>600</v>
      </c>
      <c r="C467">
        <v>1501350</v>
      </c>
      <c r="D467" t="s">
        <v>58</v>
      </c>
      <c r="E467" t="s">
        <v>58</v>
      </c>
      <c r="F467" t="s">
        <v>292</v>
      </c>
      <c r="G467" t="s">
        <v>440</v>
      </c>
      <c r="H467" t="str">
        <f>"01804"</f>
        <v>01804</v>
      </c>
      <c r="I467" t="s">
        <v>60</v>
      </c>
      <c r="J467" t="s">
        <v>290</v>
      </c>
      <c r="K467" t="s">
        <v>62</v>
      </c>
      <c r="L467">
        <v>25</v>
      </c>
      <c r="N467" t="str">
        <f t="shared" si="20"/>
        <v>0</v>
      </c>
      <c r="O467">
        <v>25</v>
      </c>
      <c r="P467" t="s">
        <v>78</v>
      </c>
      <c r="Q467" t="s">
        <v>79</v>
      </c>
      <c r="R467" t="s">
        <v>79</v>
      </c>
      <c r="S467" t="s">
        <v>65</v>
      </c>
      <c r="T467" t="s">
        <v>66</v>
      </c>
      <c r="U467" t="s">
        <v>67</v>
      </c>
      <c r="V467" t="s">
        <v>67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68</v>
      </c>
      <c r="AD467" t="b">
        <v>0</v>
      </c>
      <c r="AE467" t="b">
        <v>0</v>
      </c>
      <c r="AF467" t="s">
        <v>69</v>
      </c>
      <c r="AG467" t="s">
        <v>60</v>
      </c>
      <c r="AH467" t="s">
        <v>60</v>
      </c>
      <c r="AI467" t="b">
        <v>1</v>
      </c>
      <c r="AJ467" t="s">
        <v>60</v>
      </c>
      <c r="AK467" t="s">
        <v>60</v>
      </c>
      <c r="AL467" t="s">
        <v>60</v>
      </c>
      <c r="AM467" t="s">
        <v>60</v>
      </c>
      <c r="AN467" t="s">
        <v>60</v>
      </c>
      <c r="AO467" t="s">
        <v>117</v>
      </c>
      <c r="AP467" t="b">
        <v>0</v>
      </c>
      <c r="AQ467" t="b">
        <v>0</v>
      </c>
      <c r="AR467" t="s">
        <v>71</v>
      </c>
      <c r="AS467" t="b">
        <v>0</v>
      </c>
      <c r="AT467" t="s">
        <v>60</v>
      </c>
      <c r="AU467" t="s">
        <v>60</v>
      </c>
      <c r="AX467" t="s">
        <v>60</v>
      </c>
      <c r="AY467" t="s">
        <v>60</v>
      </c>
      <c r="BA467" t="b">
        <v>0</v>
      </c>
      <c r="BB467" t="s">
        <v>60</v>
      </c>
      <c r="BD467" t="s">
        <v>60</v>
      </c>
    </row>
    <row r="468" spans="1:56" x14ac:dyDescent="0.25">
      <c r="A468" t="s">
        <v>247</v>
      </c>
      <c r="B468" t="s">
        <v>253</v>
      </c>
      <c r="C468">
        <v>1200330</v>
      </c>
      <c r="D468" t="s">
        <v>58</v>
      </c>
      <c r="E468" t="s">
        <v>58</v>
      </c>
      <c r="F468" t="s">
        <v>281</v>
      </c>
      <c r="G468" t="s">
        <v>575</v>
      </c>
      <c r="H468" t="str">
        <f>"01102"</f>
        <v>01102</v>
      </c>
      <c r="I468" t="s">
        <v>60</v>
      </c>
      <c r="J468" t="s">
        <v>200</v>
      </c>
      <c r="K468" t="s">
        <v>62</v>
      </c>
      <c r="L468">
        <v>25</v>
      </c>
      <c r="N468" t="str">
        <f t="shared" si="20"/>
        <v>0</v>
      </c>
      <c r="O468">
        <v>25</v>
      </c>
      <c r="P468" t="s">
        <v>96</v>
      </c>
      <c r="Q468" t="s">
        <v>79</v>
      </c>
      <c r="R468" t="s">
        <v>79</v>
      </c>
      <c r="S468" t="s">
        <v>65</v>
      </c>
      <c r="T468" t="s">
        <v>66</v>
      </c>
      <c r="U468" t="s">
        <v>67</v>
      </c>
      <c r="V468" t="s">
        <v>67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68</v>
      </c>
      <c r="AD468" t="b">
        <v>0</v>
      </c>
      <c r="AE468" t="b">
        <v>0</v>
      </c>
      <c r="AF468" t="s">
        <v>69</v>
      </c>
      <c r="AG468" t="s">
        <v>60</v>
      </c>
      <c r="AH468" t="s">
        <v>60</v>
      </c>
      <c r="AI468" t="b">
        <v>1</v>
      </c>
      <c r="AJ468" t="s">
        <v>60</v>
      </c>
      <c r="AK468" t="s">
        <v>60</v>
      </c>
      <c r="AL468" t="s">
        <v>60</v>
      </c>
      <c r="AM468" t="s">
        <v>60</v>
      </c>
      <c r="AN468" t="s">
        <v>60</v>
      </c>
      <c r="AO468" t="s">
        <v>70</v>
      </c>
      <c r="AP468" t="b">
        <v>0</v>
      </c>
      <c r="AQ468" t="b">
        <v>0</v>
      </c>
      <c r="AR468" t="s">
        <v>71</v>
      </c>
      <c r="AS468" t="b">
        <v>0</v>
      </c>
      <c r="AT468" t="s">
        <v>60</v>
      </c>
      <c r="AU468" t="s">
        <v>60</v>
      </c>
      <c r="AX468" t="s">
        <v>60</v>
      </c>
      <c r="AY468" t="s">
        <v>60</v>
      </c>
      <c r="BA468" t="b">
        <v>0</v>
      </c>
      <c r="BB468" t="s">
        <v>60</v>
      </c>
      <c r="BD468" t="s">
        <v>60</v>
      </c>
    </row>
    <row r="469" spans="1:56" x14ac:dyDescent="0.25">
      <c r="A469" t="s">
        <v>188</v>
      </c>
      <c r="B469" t="s">
        <v>601</v>
      </c>
      <c r="C469" t="str">
        <f>"0400720"</f>
        <v>0400720</v>
      </c>
      <c r="D469" t="s">
        <v>81</v>
      </c>
      <c r="E469" t="s">
        <v>81</v>
      </c>
      <c r="F469" t="s">
        <v>195</v>
      </c>
      <c r="G469" t="s">
        <v>439</v>
      </c>
      <c r="H469" t="str">
        <f>"01902"</f>
        <v>01902</v>
      </c>
      <c r="I469" t="s">
        <v>60</v>
      </c>
      <c r="J469" t="s">
        <v>196</v>
      </c>
      <c r="K469" t="s">
        <v>62</v>
      </c>
      <c r="L469">
        <v>15</v>
      </c>
      <c r="N469" t="str">
        <f t="shared" si="20"/>
        <v>0</v>
      </c>
      <c r="O469">
        <v>15</v>
      </c>
      <c r="P469" t="s">
        <v>96</v>
      </c>
      <c r="Q469" t="s">
        <v>79</v>
      </c>
      <c r="R469" t="s">
        <v>79</v>
      </c>
      <c r="S469" t="s">
        <v>65</v>
      </c>
      <c r="T469" t="s">
        <v>66</v>
      </c>
      <c r="U469" t="s">
        <v>67</v>
      </c>
      <c r="V469" t="s">
        <v>67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68</v>
      </c>
      <c r="AD469" t="b">
        <v>0</v>
      </c>
      <c r="AE469" t="b">
        <v>0</v>
      </c>
      <c r="AF469" t="s">
        <v>69</v>
      </c>
      <c r="AG469" t="s">
        <v>60</v>
      </c>
      <c r="AH469" t="s">
        <v>60</v>
      </c>
      <c r="AI469" t="b">
        <v>1</v>
      </c>
      <c r="AJ469" t="s">
        <v>60</v>
      </c>
      <c r="AK469" t="s">
        <v>60</v>
      </c>
      <c r="AL469" t="s">
        <v>60</v>
      </c>
      <c r="AM469" t="s">
        <v>60</v>
      </c>
      <c r="AN469" t="s">
        <v>60</v>
      </c>
      <c r="AO469" t="s">
        <v>70</v>
      </c>
      <c r="AP469" t="b">
        <v>0</v>
      </c>
      <c r="AQ469" t="b">
        <v>0</v>
      </c>
      <c r="AR469" t="s">
        <v>71</v>
      </c>
      <c r="AS469" t="b">
        <v>0</v>
      </c>
      <c r="AT469" t="s">
        <v>60</v>
      </c>
      <c r="AU469" t="s">
        <v>60</v>
      </c>
      <c r="AX469" t="s">
        <v>60</v>
      </c>
      <c r="AY469" t="s">
        <v>60</v>
      </c>
      <c r="BA469" t="b">
        <v>0</v>
      </c>
      <c r="BB469" t="s">
        <v>60</v>
      </c>
      <c r="BD469" t="s">
        <v>60</v>
      </c>
    </row>
    <row r="470" spans="1:56" x14ac:dyDescent="0.25">
      <c r="A470" t="s">
        <v>287</v>
      </c>
      <c r="B470" t="s">
        <v>295</v>
      </c>
      <c r="C470">
        <v>1501340</v>
      </c>
      <c r="D470" t="s">
        <v>105</v>
      </c>
      <c r="E470" t="s">
        <v>105</v>
      </c>
      <c r="F470" t="s">
        <v>292</v>
      </c>
      <c r="G470" t="s">
        <v>575</v>
      </c>
      <c r="H470" t="str">
        <f>"01804"</f>
        <v>01804</v>
      </c>
      <c r="I470" t="s">
        <v>60</v>
      </c>
      <c r="J470" t="s">
        <v>290</v>
      </c>
      <c r="K470" t="s">
        <v>62</v>
      </c>
      <c r="L470">
        <v>37</v>
      </c>
      <c r="N470" t="str">
        <f t="shared" si="20"/>
        <v>0</v>
      </c>
      <c r="O470">
        <v>37</v>
      </c>
      <c r="P470" t="s">
        <v>78</v>
      </c>
      <c r="Q470" t="s">
        <v>79</v>
      </c>
      <c r="R470" t="s">
        <v>79</v>
      </c>
      <c r="S470" t="s">
        <v>65</v>
      </c>
      <c r="T470" t="s">
        <v>66</v>
      </c>
      <c r="U470" t="s">
        <v>67</v>
      </c>
      <c r="V470" t="s">
        <v>67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68</v>
      </c>
      <c r="AD470" t="b">
        <v>0</v>
      </c>
      <c r="AE470" t="b">
        <v>0</v>
      </c>
      <c r="AF470" t="s">
        <v>69</v>
      </c>
      <c r="AG470" t="s">
        <v>60</v>
      </c>
      <c r="AH470" t="s">
        <v>60</v>
      </c>
      <c r="AI470" t="b">
        <v>1</v>
      </c>
      <c r="AJ470" t="s">
        <v>60</v>
      </c>
      <c r="AK470" t="s">
        <v>60</v>
      </c>
      <c r="AL470" t="s">
        <v>60</v>
      </c>
      <c r="AM470" t="s">
        <v>60</v>
      </c>
      <c r="AN470" t="s">
        <v>60</v>
      </c>
      <c r="AO470" t="s">
        <v>117</v>
      </c>
      <c r="AP470" t="b">
        <v>0</v>
      </c>
      <c r="AQ470" t="b">
        <v>0</v>
      </c>
      <c r="AR470" t="s">
        <v>71</v>
      </c>
      <c r="AS470" t="b">
        <v>0</v>
      </c>
      <c r="AT470" t="s">
        <v>60</v>
      </c>
      <c r="AU470" t="s">
        <v>60</v>
      </c>
      <c r="AX470" t="s">
        <v>60</v>
      </c>
      <c r="AY470" t="s">
        <v>60</v>
      </c>
      <c r="BA470" t="b">
        <v>0</v>
      </c>
      <c r="BB470" t="s">
        <v>60</v>
      </c>
      <c r="BD470" t="s">
        <v>60</v>
      </c>
    </row>
    <row r="471" spans="1:56" x14ac:dyDescent="0.25">
      <c r="A471" t="s">
        <v>247</v>
      </c>
      <c r="B471" t="s">
        <v>282</v>
      </c>
      <c r="C471">
        <v>1202340</v>
      </c>
      <c r="D471" t="s">
        <v>73</v>
      </c>
      <c r="E471" t="s">
        <v>73</v>
      </c>
      <c r="F471" t="s">
        <v>249</v>
      </c>
      <c r="G471" t="s">
        <v>440</v>
      </c>
      <c r="H471" t="str">
        <f>"01201"</f>
        <v>01201</v>
      </c>
      <c r="I471" t="s">
        <v>60</v>
      </c>
      <c r="J471" t="s">
        <v>250</v>
      </c>
      <c r="K471" t="s">
        <v>62</v>
      </c>
      <c r="L471">
        <v>30</v>
      </c>
      <c r="N471" t="str">
        <f t="shared" si="20"/>
        <v>0</v>
      </c>
      <c r="O471">
        <v>30</v>
      </c>
      <c r="P471" t="s">
        <v>96</v>
      </c>
      <c r="Q471" t="s">
        <v>64</v>
      </c>
      <c r="R471" t="s">
        <v>79</v>
      </c>
      <c r="S471" t="s">
        <v>65</v>
      </c>
      <c r="T471" t="s">
        <v>66</v>
      </c>
      <c r="U471" t="s">
        <v>67</v>
      </c>
      <c r="V471" t="s">
        <v>67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68</v>
      </c>
      <c r="AD471" t="b">
        <v>0</v>
      </c>
      <c r="AE471" t="b">
        <v>0</v>
      </c>
      <c r="AF471" t="s">
        <v>69</v>
      </c>
      <c r="AG471" t="s">
        <v>60</v>
      </c>
      <c r="AH471" t="s">
        <v>60</v>
      </c>
      <c r="AI471" t="b">
        <v>1</v>
      </c>
      <c r="AJ471" t="s">
        <v>92</v>
      </c>
      <c r="AK471" t="s">
        <v>60</v>
      </c>
      <c r="AL471" t="s">
        <v>60</v>
      </c>
      <c r="AM471" t="s">
        <v>60</v>
      </c>
      <c r="AN471" t="s">
        <v>60</v>
      </c>
      <c r="AO471" t="s">
        <v>70</v>
      </c>
      <c r="AP471" t="b">
        <v>0</v>
      </c>
      <c r="AQ471" t="b">
        <v>0</v>
      </c>
      <c r="AR471" t="s">
        <v>71</v>
      </c>
      <c r="AS471" t="b">
        <v>0</v>
      </c>
      <c r="AT471" t="s">
        <v>60</v>
      </c>
      <c r="AU471" t="s">
        <v>60</v>
      </c>
      <c r="AX471" t="s">
        <v>60</v>
      </c>
      <c r="AY471" t="s">
        <v>60</v>
      </c>
      <c r="BA471" t="b">
        <v>0</v>
      </c>
      <c r="BB471" t="s">
        <v>60</v>
      </c>
      <c r="BD471" t="s">
        <v>60</v>
      </c>
    </row>
    <row r="472" spans="1:56" x14ac:dyDescent="0.25">
      <c r="A472" t="s">
        <v>247</v>
      </c>
      <c r="B472" t="s">
        <v>570</v>
      </c>
      <c r="C472">
        <v>1202340</v>
      </c>
      <c r="D472" t="s">
        <v>85</v>
      </c>
      <c r="E472" t="s">
        <v>85</v>
      </c>
      <c r="F472" t="s">
        <v>571</v>
      </c>
      <c r="G472" t="s">
        <v>602</v>
      </c>
      <c r="H472" t="str">
        <f>"01307"</f>
        <v>01307</v>
      </c>
      <c r="I472" t="s">
        <v>60</v>
      </c>
      <c r="J472" t="s">
        <v>573</v>
      </c>
      <c r="K472" t="s">
        <v>62</v>
      </c>
      <c r="L472">
        <v>30</v>
      </c>
      <c r="N472" t="str">
        <f t="shared" si="20"/>
        <v>0</v>
      </c>
      <c r="O472">
        <v>30</v>
      </c>
      <c r="P472" t="s">
        <v>96</v>
      </c>
      <c r="Q472" t="s">
        <v>64</v>
      </c>
      <c r="R472" t="s">
        <v>79</v>
      </c>
      <c r="S472" t="s">
        <v>65</v>
      </c>
      <c r="T472" t="s">
        <v>66</v>
      </c>
      <c r="U472" t="s">
        <v>67</v>
      </c>
      <c r="V472" t="s">
        <v>67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68</v>
      </c>
      <c r="AD472" t="b">
        <v>0</v>
      </c>
      <c r="AE472" t="b">
        <v>0</v>
      </c>
      <c r="AF472" t="s">
        <v>69</v>
      </c>
      <c r="AG472" t="s">
        <v>60</v>
      </c>
      <c r="AH472" t="s">
        <v>60</v>
      </c>
      <c r="AI472" t="b">
        <v>1</v>
      </c>
      <c r="AJ472" t="s">
        <v>92</v>
      </c>
      <c r="AK472" t="s">
        <v>60</v>
      </c>
      <c r="AL472" t="s">
        <v>60</v>
      </c>
      <c r="AM472" t="s">
        <v>60</v>
      </c>
      <c r="AN472" t="s">
        <v>60</v>
      </c>
      <c r="AO472" t="s">
        <v>70</v>
      </c>
      <c r="AP472" t="b">
        <v>0</v>
      </c>
      <c r="AQ472" t="b">
        <v>0</v>
      </c>
      <c r="AR472" t="s">
        <v>71</v>
      </c>
      <c r="AS472" t="b">
        <v>0</v>
      </c>
      <c r="AT472" t="s">
        <v>60</v>
      </c>
      <c r="AU472" t="s">
        <v>60</v>
      </c>
      <c r="AX472" t="s">
        <v>60</v>
      </c>
      <c r="AY472" t="s">
        <v>60</v>
      </c>
      <c r="BA472" t="b">
        <v>0</v>
      </c>
      <c r="BB472" t="s">
        <v>60</v>
      </c>
      <c r="BD472" t="s">
        <v>60</v>
      </c>
    </row>
    <row r="473" spans="1:56" x14ac:dyDescent="0.25">
      <c r="A473" t="s">
        <v>306</v>
      </c>
      <c r="B473" t="s">
        <v>578</v>
      </c>
      <c r="C473">
        <v>2001310</v>
      </c>
      <c r="D473" t="s">
        <v>102</v>
      </c>
      <c r="E473" t="s">
        <v>102</v>
      </c>
      <c r="F473" t="s">
        <v>579</v>
      </c>
      <c r="G473" t="s">
        <v>603</v>
      </c>
      <c r="H473" t="s">
        <v>581</v>
      </c>
      <c r="I473" t="s">
        <v>60</v>
      </c>
      <c r="J473" t="s">
        <v>582</v>
      </c>
      <c r="K473" t="s">
        <v>62</v>
      </c>
      <c r="L473">
        <v>25</v>
      </c>
      <c r="N473" t="str">
        <f t="shared" si="20"/>
        <v>0</v>
      </c>
      <c r="O473">
        <v>25</v>
      </c>
      <c r="P473" t="s">
        <v>96</v>
      </c>
      <c r="Q473" t="s">
        <v>79</v>
      </c>
      <c r="S473" t="s">
        <v>65</v>
      </c>
      <c r="T473" t="s">
        <v>66</v>
      </c>
      <c r="U473" t="s">
        <v>67</v>
      </c>
      <c r="V473" t="s">
        <v>67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68</v>
      </c>
      <c r="AD473" t="b">
        <v>0</v>
      </c>
      <c r="AE473" t="b">
        <v>0</v>
      </c>
      <c r="AF473" t="s">
        <v>69</v>
      </c>
      <c r="AG473" t="s">
        <v>60</v>
      </c>
      <c r="AH473" t="s">
        <v>60</v>
      </c>
      <c r="AI473" t="b">
        <v>1</v>
      </c>
      <c r="AJ473" t="s">
        <v>60</v>
      </c>
      <c r="AK473" t="s">
        <v>60</v>
      </c>
      <c r="AL473" t="s">
        <v>60</v>
      </c>
      <c r="AM473" t="s">
        <v>60</v>
      </c>
      <c r="AN473" t="s">
        <v>60</v>
      </c>
      <c r="AO473" t="s">
        <v>70</v>
      </c>
      <c r="AP473" t="b">
        <v>0</v>
      </c>
      <c r="AQ473" t="b">
        <v>0</v>
      </c>
      <c r="AR473" t="s">
        <v>71</v>
      </c>
      <c r="AS473" t="b">
        <v>0</v>
      </c>
      <c r="AT473" t="s">
        <v>72</v>
      </c>
      <c r="AU473" t="s">
        <v>60</v>
      </c>
      <c r="AX473" t="s">
        <v>60</v>
      </c>
      <c r="AY473" t="s">
        <v>60</v>
      </c>
      <c r="BA473" t="b">
        <v>0</v>
      </c>
      <c r="BB473" t="s">
        <v>60</v>
      </c>
      <c r="BD473" t="s">
        <v>60</v>
      </c>
    </row>
    <row r="474" spans="1:56" x14ac:dyDescent="0.25">
      <c r="A474" t="s">
        <v>306</v>
      </c>
      <c r="B474" t="s">
        <v>588</v>
      </c>
      <c r="C474">
        <v>2000310</v>
      </c>
      <c r="D474" t="s">
        <v>98</v>
      </c>
      <c r="E474" t="s">
        <v>98</v>
      </c>
      <c r="F474" t="s">
        <v>546</v>
      </c>
      <c r="G474" t="s">
        <v>604</v>
      </c>
      <c r="H474" t="s">
        <v>548</v>
      </c>
      <c r="I474" t="s">
        <v>60</v>
      </c>
      <c r="J474" t="s">
        <v>549</v>
      </c>
      <c r="K474" t="s">
        <v>62</v>
      </c>
      <c r="L474">
        <v>25</v>
      </c>
      <c r="N474" t="str">
        <f t="shared" si="20"/>
        <v>0</v>
      </c>
      <c r="O474">
        <v>25</v>
      </c>
      <c r="P474" t="s">
        <v>96</v>
      </c>
      <c r="Q474" t="s">
        <v>79</v>
      </c>
      <c r="R474" t="s">
        <v>79</v>
      </c>
      <c r="S474" t="s">
        <v>65</v>
      </c>
      <c r="T474" t="s">
        <v>66</v>
      </c>
      <c r="U474" t="s">
        <v>67</v>
      </c>
      <c r="V474" t="s">
        <v>67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68</v>
      </c>
      <c r="AD474" t="b">
        <v>0</v>
      </c>
      <c r="AE474" t="b">
        <v>0</v>
      </c>
      <c r="AF474" t="s">
        <v>69</v>
      </c>
      <c r="AG474" t="s">
        <v>60</v>
      </c>
      <c r="AH474" t="s">
        <v>60</v>
      </c>
      <c r="AI474" t="b">
        <v>1</v>
      </c>
      <c r="AJ474" t="s">
        <v>60</v>
      </c>
      <c r="AK474" t="s">
        <v>60</v>
      </c>
      <c r="AL474" t="s">
        <v>60</v>
      </c>
      <c r="AM474" t="s">
        <v>60</v>
      </c>
      <c r="AN474" t="s">
        <v>60</v>
      </c>
      <c r="AO474" t="s">
        <v>70</v>
      </c>
      <c r="AP474" t="b">
        <v>0</v>
      </c>
      <c r="AQ474" t="b">
        <v>0</v>
      </c>
      <c r="AR474" t="s">
        <v>71</v>
      </c>
      <c r="AS474" t="b">
        <v>0</v>
      </c>
      <c r="AT474" t="s">
        <v>60</v>
      </c>
      <c r="AU474" t="s">
        <v>60</v>
      </c>
      <c r="AX474" t="s">
        <v>60</v>
      </c>
      <c r="AY474" t="s">
        <v>60</v>
      </c>
      <c r="BA474" t="b">
        <v>0</v>
      </c>
      <c r="BB474" t="s">
        <v>60</v>
      </c>
      <c r="BD474" t="s">
        <v>60</v>
      </c>
    </row>
    <row r="475" spans="1:56" x14ac:dyDescent="0.25">
      <c r="A475" t="s">
        <v>306</v>
      </c>
      <c r="B475" t="s">
        <v>322</v>
      </c>
      <c r="C475">
        <v>2003350</v>
      </c>
      <c r="D475" t="s">
        <v>85</v>
      </c>
      <c r="E475" t="s">
        <v>85</v>
      </c>
      <c r="F475" t="s">
        <v>333</v>
      </c>
      <c r="G475" t="s">
        <v>605</v>
      </c>
      <c r="H475" t="str">
        <f>"01507"</f>
        <v>01507</v>
      </c>
      <c r="I475" t="s">
        <v>60</v>
      </c>
      <c r="J475" t="s">
        <v>334</v>
      </c>
      <c r="K475" t="s">
        <v>62</v>
      </c>
      <c r="L475">
        <v>28</v>
      </c>
      <c r="N475" t="str">
        <f t="shared" si="20"/>
        <v>0</v>
      </c>
      <c r="O475">
        <v>28</v>
      </c>
      <c r="P475" t="s">
        <v>96</v>
      </c>
      <c r="Q475" t="s">
        <v>64</v>
      </c>
      <c r="R475" t="s">
        <v>79</v>
      </c>
      <c r="S475" t="s">
        <v>65</v>
      </c>
      <c r="T475" t="s">
        <v>66</v>
      </c>
      <c r="U475" t="s">
        <v>67</v>
      </c>
      <c r="V475" t="s">
        <v>67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68</v>
      </c>
      <c r="AD475" t="b">
        <v>0</v>
      </c>
      <c r="AE475" t="b">
        <v>0</v>
      </c>
      <c r="AF475" t="s">
        <v>69</v>
      </c>
      <c r="AG475" t="s">
        <v>60</v>
      </c>
      <c r="AH475" t="s">
        <v>60</v>
      </c>
      <c r="AI475" t="b">
        <v>1</v>
      </c>
      <c r="AJ475" t="s">
        <v>92</v>
      </c>
      <c r="AK475" t="s">
        <v>60</v>
      </c>
      <c r="AL475" t="s">
        <v>60</v>
      </c>
      <c r="AM475" t="s">
        <v>60</v>
      </c>
      <c r="AN475" t="s">
        <v>60</v>
      </c>
      <c r="AO475" t="s">
        <v>70</v>
      </c>
      <c r="AP475" t="b">
        <v>0</v>
      </c>
      <c r="AQ475" t="b">
        <v>0</v>
      </c>
      <c r="AR475" t="s">
        <v>71</v>
      </c>
      <c r="AS475" t="b">
        <v>0</v>
      </c>
      <c r="AT475" t="s">
        <v>60</v>
      </c>
      <c r="AU475" t="s">
        <v>60</v>
      </c>
      <c r="AX475" t="s">
        <v>60</v>
      </c>
      <c r="AY475" t="s">
        <v>60</v>
      </c>
      <c r="BA475" t="b">
        <v>0</v>
      </c>
      <c r="BB475" t="s">
        <v>60</v>
      </c>
      <c r="BD475" t="s">
        <v>60</v>
      </c>
    </row>
    <row r="476" spans="1:56" x14ac:dyDescent="0.25">
      <c r="A476" t="s">
        <v>56</v>
      </c>
      <c r="B476" t="s">
        <v>586</v>
      </c>
      <c r="C476">
        <v>2106320</v>
      </c>
      <c r="D476" t="s">
        <v>98</v>
      </c>
      <c r="E476" t="s">
        <v>98</v>
      </c>
      <c r="F476" t="s">
        <v>59</v>
      </c>
      <c r="G476" t="s">
        <v>606</v>
      </c>
      <c r="H476" t="str">
        <f>"01250"</f>
        <v>01250</v>
      </c>
      <c r="I476" t="s">
        <v>60</v>
      </c>
      <c r="J476" t="s">
        <v>61</v>
      </c>
      <c r="K476" t="s">
        <v>62</v>
      </c>
      <c r="L476">
        <v>25</v>
      </c>
      <c r="N476" t="str">
        <f t="shared" si="20"/>
        <v>0</v>
      </c>
      <c r="O476">
        <v>25</v>
      </c>
      <c r="P476" t="s">
        <v>78</v>
      </c>
      <c r="Q476" t="s">
        <v>64</v>
      </c>
      <c r="S476" t="s">
        <v>65</v>
      </c>
      <c r="T476" t="s">
        <v>66</v>
      </c>
      <c r="U476" t="s">
        <v>67</v>
      </c>
      <c r="V476" t="s">
        <v>67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68</v>
      </c>
      <c r="AD476" t="b">
        <v>0</v>
      </c>
      <c r="AE476" t="b">
        <v>0</v>
      </c>
      <c r="AF476" t="s">
        <v>69</v>
      </c>
      <c r="AG476" t="s">
        <v>60</v>
      </c>
      <c r="AH476" t="s">
        <v>60</v>
      </c>
      <c r="AI476" t="b">
        <v>1</v>
      </c>
      <c r="AJ476" t="s">
        <v>92</v>
      </c>
      <c r="AK476" t="s">
        <v>60</v>
      </c>
      <c r="AL476" t="s">
        <v>60</v>
      </c>
      <c r="AM476" t="s">
        <v>60</v>
      </c>
      <c r="AN476" t="s">
        <v>60</v>
      </c>
      <c r="AO476" t="s">
        <v>70</v>
      </c>
      <c r="AP476" t="b">
        <v>0</v>
      </c>
      <c r="AQ476" t="b">
        <v>0</v>
      </c>
      <c r="AR476" t="s">
        <v>71</v>
      </c>
      <c r="AS476" t="b">
        <v>0</v>
      </c>
      <c r="AT476" t="s">
        <v>72</v>
      </c>
      <c r="AU476" t="s">
        <v>60</v>
      </c>
      <c r="AX476" t="s">
        <v>60</v>
      </c>
      <c r="AY476" t="s">
        <v>60</v>
      </c>
      <c r="BA476" t="b">
        <v>0</v>
      </c>
      <c r="BB476" t="s">
        <v>60</v>
      </c>
      <c r="BD476" t="s">
        <v>60</v>
      </c>
    </row>
    <row r="477" spans="1:56" x14ac:dyDescent="0.25">
      <c r="A477" t="s">
        <v>93</v>
      </c>
      <c r="B477" t="s">
        <v>99</v>
      </c>
      <c r="C477">
        <v>2100310</v>
      </c>
      <c r="D477" t="s">
        <v>98</v>
      </c>
      <c r="E477" t="s">
        <v>98</v>
      </c>
      <c r="F477" t="s">
        <v>103</v>
      </c>
      <c r="G477" t="s">
        <v>439</v>
      </c>
      <c r="H477" t="str">
        <f>"01160"</f>
        <v>01160</v>
      </c>
      <c r="I477" t="s">
        <v>60</v>
      </c>
      <c r="J477" t="s">
        <v>104</v>
      </c>
      <c r="K477" t="s">
        <v>62</v>
      </c>
      <c r="L477">
        <v>25</v>
      </c>
      <c r="N477" t="str">
        <f t="shared" si="20"/>
        <v>0</v>
      </c>
      <c r="O477">
        <v>25</v>
      </c>
      <c r="P477" t="s">
        <v>96</v>
      </c>
      <c r="Q477" t="s">
        <v>79</v>
      </c>
      <c r="R477" t="s">
        <v>79</v>
      </c>
      <c r="S477" t="s">
        <v>65</v>
      </c>
      <c r="T477" t="s">
        <v>66</v>
      </c>
      <c r="U477" t="s">
        <v>67</v>
      </c>
      <c r="V477" t="s">
        <v>67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68</v>
      </c>
      <c r="AD477" t="b">
        <v>0</v>
      </c>
      <c r="AE477" t="b">
        <v>0</v>
      </c>
      <c r="AF477" t="s">
        <v>69</v>
      </c>
      <c r="AG477" t="s">
        <v>60</v>
      </c>
      <c r="AH477" t="s">
        <v>60</v>
      </c>
      <c r="AI477" t="b">
        <v>1</v>
      </c>
      <c r="AJ477" t="s">
        <v>60</v>
      </c>
      <c r="AK477" t="s">
        <v>60</v>
      </c>
      <c r="AL477" t="s">
        <v>60</v>
      </c>
      <c r="AM477" t="s">
        <v>60</v>
      </c>
      <c r="AN477" t="s">
        <v>60</v>
      </c>
      <c r="AO477" t="s">
        <v>70</v>
      </c>
      <c r="AP477" t="b">
        <v>0</v>
      </c>
      <c r="AQ477" t="b">
        <v>0</v>
      </c>
      <c r="AR477" t="s">
        <v>71</v>
      </c>
      <c r="AS477" t="b">
        <v>0</v>
      </c>
      <c r="AT477" t="s">
        <v>60</v>
      </c>
      <c r="AU477" t="s">
        <v>60</v>
      </c>
      <c r="AX477" t="s">
        <v>60</v>
      </c>
      <c r="AY477" t="s">
        <v>60</v>
      </c>
      <c r="BA477" t="b">
        <v>0</v>
      </c>
      <c r="BB477" t="s">
        <v>60</v>
      </c>
      <c r="BD477" t="s">
        <v>60</v>
      </c>
    </row>
    <row r="478" spans="1:56" x14ac:dyDescent="0.25">
      <c r="A478" t="s">
        <v>93</v>
      </c>
      <c r="B478" t="s">
        <v>99</v>
      </c>
      <c r="C478">
        <v>2100310</v>
      </c>
      <c r="D478" t="s">
        <v>105</v>
      </c>
      <c r="E478" t="s">
        <v>105</v>
      </c>
      <c r="G478" t="s">
        <v>443</v>
      </c>
      <c r="H478" t="str">
        <f>"01157"</f>
        <v>01157</v>
      </c>
      <c r="I478" t="s">
        <v>60</v>
      </c>
      <c r="J478" t="s">
        <v>387</v>
      </c>
      <c r="K478" t="s">
        <v>62</v>
      </c>
      <c r="L478">
        <v>25</v>
      </c>
      <c r="N478" t="str">
        <f t="shared" si="20"/>
        <v>0</v>
      </c>
      <c r="O478">
        <v>25</v>
      </c>
      <c r="P478" t="s">
        <v>96</v>
      </c>
      <c r="Q478" t="s">
        <v>79</v>
      </c>
      <c r="S478" t="s">
        <v>65</v>
      </c>
      <c r="T478" t="s">
        <v>66</v>
      </c>
      <c r="U478" t="s">
        <v>67</v>
      </c>
      <c r="V478" t="s">
        <v>67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68</v>
      </c>
      <c r="AD478" t="b">
        <v>0</v>
      </c>
      <c r="AE478" t="b">
        <v>0</v>
      </c>
      <c r="AF478" t="s">
        <v>69</v>
      </c>
      <c r="AG478" t="s">
        <v>60</v>
      </c>
      <c r="AH478" t="s">
        <v>60</v>
      </c>
      <c r="AI478" t="b">
        <v>1</v>
      </c>
      <c r="AJ478" t="s">
        <v>60</v>
      </c>
      <c r="AK478" t="s">
        <v>60</v>
      </c>
      <c r="AL478" t="s">
        <v>60</v>
      </c>
      <c r="AM478" t="s">
        <v>60</v>
      </c>
      <c r="AN478" t="s">
        <v>97</v>
      </c>
      <c r="AO478" t="s">
        <v>70</v>
      </c>
      <c r="AP478" t="b">
        <v>0</v>
      </c>
      <c r="AQ478" t="b">
        <v>0</v>
      </c>
      <c r="AR478" t="s">
        <v>71</v>
      </c>
      <c r="AS478" t="b">
        <v>0</v>
      </c>
      <c r="AT478" t="s">
        <v>72</v>
      </c>
      <c r="AU478" t="s">
        <v>60</v>
      </c>
      <c r="AX478" t="s">
        <v>60</v>
      </c>
      <c r="AY478" t="s">
        <v>60</v>
      </c>
      <c r="BA478" t="b">
        <v>0</v>
      </c>
      <c r="BB478" t="s">
        <v>60</v>
      </c>
      <c r="BD478" t="s">
        <v>60</v>
      </c>
    </row>
    <row r="479" spans="1:56" x14ac:dyDescent="0.25">
      <c r="A479" t="s">
        <v>341</v>
      </c>
      <c r="B479" t="s">
        <v>353</v>
      </c>
      <c r="C479">
        <v>2107300</v>
      </c>
      <c r="D479" t="s">
        <v>73</v>
      </c>
      <c r="E479" t="s">
        <v>73</v>
      </c>
      <c r="F479" t="s">
        <v>354</v>
      </c>
      <c r="G479" t="s">
        <v>466</v>
      </c>
      <c r="H479" t="str">
        <f>"01158"</f>
        <v>01158</v>
      </c>
      <c r="I479" t="s">
        <v>60</v>
      </c>
      <c r="J479" t="s">
        <v>355</v>
      </c>
      <c r="K479" t="s">
        <v>62</v>
      </c>
      <c r="L479">
        <v>30</v>
      </c>
      <c r="N479" t="str">
        <f t="shared" si="20"/>
        <v>0</v>
      </c>
      <c r="O479">
        <v>30</v>
      </c>
      <c r="P479" t="s">
        <v>63</v>
      </c>
      <c r="Q479" t="s">
        <v>79</v>
      </c>
      <c r="R479" t="s">
        <v>79</v>
      </c>
      <c r="S479" t="s">
        <v>65</v>
      </c>
      <c r="T479" t="s">
        <v>66</v>
      </c>
      <c r="U479" t="s">
        <v>67</v>
      </c>
      <c r="V479" t="s">
        <v>67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68</v>
      </c>
      <c r="AD479" t="b">
        <v>0</v>
      </c>
      <c r="AE479" t="b">
        <v>0</v>
      </c>
      <c r="AF479" t="s">
        <v>69</v>
      </c>
      <c r="AG479" t="s">
        <v>60</v>
      </c>
      <c r="AH479" t="s">
        <v>60</v>
      </c>
      <c r="AI479" t="b">
        <v>1</v>
      </c>
      <c r="AJ479" t="s">
        <v>60</v>
      </c>
      <c r="AK479" t="s">
        <v>60</v>
      </c>
      <c r="AL479" t="s">
        <v>60</v>
      </c>
      <c r="AM479" t="s">
        <v>60</v>
      </c>
      <c r="AN479" t="s">
        <v>60</v>
      </c>
      <c r="AO479" t="s">
        <v>117</v>
      </c>
      <c r="AP479" t="b">
        <v>0</v>
      </c>
      <c r="AQ479" t="b">
        <v>0</v>
      </c>
      <c r="AR479" t="s">
        <v>71</v>
      </c>
      <c r="AS479" t="b">
        <v>0</v>
      </c>
      <c r="AT479" t="s">
        <v>60</v>
      </c>
      <c r="AU479" t="s">
        <v>60</v>
      </c>
      <c r="AX479" t="s">
        <v>60</v>
      </c>
      <c r="AY479" t="s">
        <v>60</v>
      </c>
      <c r="BA479" t="b">
        <v>0</v>
      </c>
      <c r="BB479" t="s">
        <v>60</v>
      </c>
      <c r="BD479" t="s">
        <v>60</v>
      </c>
    </row>
    <row r="480" spans="1:56" x14ac:dyDescent="0.25">
      <c r="A480" t="s">
        <v>341</v>
      </c>
      <c r="B480" t="s">
        <v>353</v>
      </c>
      <c r="C480">
        <v>2107300</v>
      </c>
      <c r="D480" t="s">
        <v>73</v>
      </c>
      <c r="E480" t="s">
        <v>73</v>
      </c>
      <c r="F480" t="s">
        <v>354</v>
      </c>
      <c r="G480" t="s">
        <v>455</v>
      </c>
      <c r="H480" t="str">
        <f>"01158"</f>
        <v>01158</v>
      </c>
      <c r="I480" t="s">
        <v>60</v>
      </c>
      <c r="J480" t="s">
        <v>355</v>
      </c>
      <c r="K480" t="s">
        <v>62</v>
      </c>
      <c r="L480">
        <v>30</v>
      </c>
      <c r="N480" t="str">
        <f t="shared" si="20"/>
        <v>0</v>
      </c>
      <c r="O480">
        <v>30</v>
      </c>
      <c r="P480" t="s">
        <v>78</v>
      </c>
      <c r="Q480" t="s">
        <v>79</v>
      </c>
      <c r="R480" t="s">
        <v>79</v>
      </c>
      <c r="S480" t="s">
        <v>65</v>
      </c>
      <c r="T480" t="s">
        <v>66</v>
      </c>
      <c r="U480" t="s">
        <v>67</v>
      </c>
      <c r="V480" t="s">
        <v>67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68</v>
      </c>
      <c r="AD480" t="b">
        <v>0</v>
      </c>
      <c r="AE480" t="b">
        <v>0</v>
      </c>
      <c r="AF480" t="s">
        <v>69</v>
      </c>
      <c r="AG480" t="s">
        <v>60</v>
      </c>
      <c r="AH480" t="s">
        <v>60</v>
      </c>
      <c r="AI480" t="b">
        <v>1</v>
      </c>
      <c r="AJ480" t="s">
        <v>60</v>
      </c>
      <c r="AK480" t="s">
        <v>60</v>
      </c>
      <c r="AL480" t="s">
        <v>60</v>
      </c>
      <c r="AM480" t="s">
        <v>60</v>
      </c>
      <c r="AN480" t="s">
        <v>60</v>
      </c>
      <c r="AO480" t="s">
        <v>117</v>
      </c>
      <c r="AP480" t="b">
        <v>0</v>
      </c>
      <c r="AQ480" t="b">
        <v>0</v>
      </c>
      <c r="AR480" t="s">
        <v>71</v>
      </c>
      <c r="AS480" t="b">
        <v>0</v>
      </c>
      <c r="AT480" t="s">
        <v>60</v>
      </c>
      <c r="AU480" t="s">
        <v>60</v>
      </c>
      <c r="AX480" t="s">
        <v>60</v>
      </c>
      <c r="AY480" t="s">
        <v>60</v>
      </c>
      <c r="BA480" t="b">
        <v>0</v>
      </c>
      <c r="BB480" t="s">
        <v>60</v>
      </c>
      <c r="BD480" t="s">
        <v>60</v>
      </c>
    </row>
    <row r="481" spans="1:56" x14ac:dyDescent="0.25">
      <c r="A481" t="s">
        <v>341</v>
      </c>
      <c r="B481" t="s">
        <v>345</v>
      </c>
      <c r="C481">
        <v>2100350</v>
      </c>
      <c r="D481" t="s">
        <v>81</v>
      </c>
      <c r="E481" t="s">
        <v>81</v>
      </c>
      <c r="F481" t="s">
        <v>346</v>
      </c>
      <c r="G481" t="s">
        <v>607</v>
      </c>
      <c r="H481" t="str">
        <f>"01256"</f>
        <v>01256</v>
      </c>
      <c r="I481" t="s">
        <v>60</v>
      </c>
      <c r="J481" t="s">
        <v>347</v>
      </c>
      <c r="K481" t="s">
        <v>62</v>
      </c>
      <c r="L481">
        <v>30</v>
      </c>
      <c r="N481" t="str">
        <f t="shared" si="20"/>
        <v>0</v>
      </c>
      <c r="O481">
        <v>30</v>
      </c>
      <c r="P481" t="s">
        <v>63</v>
      </c>
      <c r="Q481" t="s">
        <v>79</v>
      </c>
      <c r="R481" t="s">
        <v>79</v>
      </c>
      <c r="S481" t="s">
        <v>65</v>
      </c>
      <c r="T481" t="s">
        <v>66</v>
      </c>
      <c r="U481" t="s">
        <v>67</v>
      </c>
      <c r="V481" t="s">
        <v>67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68</v>
      </c>
      <c r="AD481" t="b">
        <v>0</v>
      </c>
      <c r="AE481" t="b">
        <v>0</v>
      </c>
      <c r="AF481" t="s">
        <v>69</v>
      </c>
      <c r="AG481" t="s">
        <v>60</v>
      </c>
      <c r="AH481" t="s">
        <v>60</v>
      </c>
      <c r="AI481" t="b">
        <v>1</v>
      </c>
      <c r="AJ481" t="s">
        <v>60</v>
      </c>
      <c r="AK481" t="s">
        <v>60</v>
      </c>
      <c r="AL481" t="s">
        <v>60</v>
      </c>
      <c r="AM481" t="s">
        <v>60</v>
      </c>
      <c r="AN481" t="s">
        <v>60</v>
      </c>
      <c r="AO481" t="s">
        <v>70</v>
      </c>
      <c r="AP481" t="b">
        <v>0</v>
      </c>
      <c r="AQ481" t="b">
        <v>0</v>
      </c>
      <c r="AR481" t="s">
        <v>71</v>
      </c>
      <c r="AS481" t="b">
        <v>0</v>
      </c>
      <c r="AT481" t="s">
        <v>60</v>
      </c>
      <c r="AU481" t="s">
        <v>60</v>
      </c>
      <c r="AX481" t="s">
        <v>60</v>
      </c>
      <c r="AY481" t="s">
        <v>60</v>
      </c>
      <c r="BA481" t="b">
        <v>0</v>
      </c>
      <c r="BB481" t="s">
        <v>60</v>
      </c>
      <c r="BD481" t="s">
        <v>60</v>
      </c>
    </row>
    <row r="482" spans="1:56" x14ac:dyDescent="0.25">
      <c r="A482" t="s">
        <v>56</v>
      </c>
      <c r="B482" t="s">
        <v>586</v>
      </c>
      <c r="C482">
        <v>2106320</v>
      </c>
      <c r="D482" t="s">
        <v>102</v>
      </c>
      <c r="E482" t="s">
        <v>102</v>
      </c>
      <c r="F482" t="s">
        <v>59</v>
      </c>
      <c r="G482" t="s">
        <v>608</v>
      </c>
      <c r="H482" t="str">
        <f>"01250"</f>
        <v>01250</v>
      </c>
      <c r="I482" t="s">
        <v>60</v>
      </c>
      <c r="J482" t="s">
        <v>61</v>
      </c>
      <c r="K482" t="s">
        <v>62</v>
      </c>
      <c r="L482">
        <v>25</v>
      </c>
      <c r="N482" t="str">
        <f t="shared" si="20"/>
        <v>0</v>
      </c>
      <c r="O482">
        <v>25</v>
      </c>
      <c r="P482" t="s">
        <v>78</v>
      </c>
      <c r="Q482" t="s">
        <v>64</v>
      </c>
      <c r="S482" t="s">
        <v>65</v>
      </c>
      <c r="T482" t="s">
        <v>66</v>
      </c>
      <c r="U482" t="s">
        <v>67</v>
      </c>
      <c r="V482" t="s">
        <v>67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68</v>
      </c>
      <c r="AD482" t="b">
        <v>0</v>
      </c>
      <c r="AE482" t="b">
        <v>0</v>
      </c>
      <c r="AF482" t="s">
        <v>69</v>
      </c>
      <c r="AG482" t="s">
        <v>60</v>
      </c>
      <c r="AH482" t="s">
        <v>60</v>
      </c>
      <c r="AI482" t="b">
        <v>1</v>
      </c>
      <c r="AJ482" t="s">
        <v>92</v>
      </c>
      <c r="AK482" t="s">
        <v>60</v>
      </c>
      <c r="AL482" t="s">
        <v>60</v>
      </c>
      <c r="AM482" t="s">
        <v>60</v>
      </c>
      <c r="AN482" t="s">
        <v>60</v>
      </c>
      <c r="AO482" t="s">
        <v>70</v>
      </c>
      <c r="AP482" t="b">
        <v>0</v>
      </c>
      <c r="AQ482" t="b">
        <v>0</v>
      </c>
      <c r="AR482" t="s">
        <v>71</v>
      </c>
      <c r="AS482" t="b">
        <v>0</v>
      </c>
      <c r="AT482" t="s">
        <v>72</v>
      </c>
      <c r="AU482" t="s">
        <v>60</v>
      </c>
      <c r="AX482" t="s">
        <v>60</v>
      </c>
      <c r="AY482" t="s">
        <v>60</v>
      </c>
      <c r="BA482" t="b">
        <v>0</v>
      </c>
      <c r="BB482" t="s">
        <v>60</v>
      </c>
      <c r="BD482" t="s">
        <v>60</v>
      </c>
    </row>
    <row r="483" spans="1:56" x14ac:dyDescent="0.25">
      <c r="A483" t="s">
        <v>120</v>
      </c>
      <c r="B483" t="s">
        <v>124</v>
      </c>
      <c r="C483">
        <v>2102320</v>
      </c>
      <c r="D483" t="s">
        <v>98</v>
      </c>
      <c r="E483" t="s">
        <v>98</v>
      </c>
      <c r="F483" t="s">
        <v>88</v>
      </c>
      <c r="G483" t="s">
        <v>443</v>
      </c>
      <c r="H483" t="str">
        <f>"01251"</f>
        <v>01251</v>
      </c>
      <c r="I483" t="s">
        <v>60</v>
      </c>
      <c r="J483" t="s">
        <v>90</v>
      </c>
      <c r="K483" t="s">
        <v>62</v>
      </c>
      <c r="L483">
        <v>25</v>
      </c>
      <c r="N483">
        <v>1</v>
      </c>
      <c r="O483">
        <v>24</v>
      </c>
      <c r="P483" t="s">
        <v>63</v>
      </c>
      <c r="Q483" t="s">
        <v>64</v>
      </c>
      <c r="S483" t="s">
        <v>65</v>
      </c>
      <c r="T483" t="s">
        <v>66</v>
      </c>
      <c r="U483" t="s">
        <v>67</v>
      </c>
      <c r="V483" t="s">
        <v>67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68</v>
      </c>
      <c r="AD483" t="b">
        <v>0</v>
      </c>
      <c r="AE483" t="b">
        <v>0</v>
      </c>
      <c r="AF483" t="s">
        <v>69</v>
      </c>
      <c r="AG483" t="s">
        <v>60</v>
      </c>
      <c r="AH483" t="s">
        <v>60</v>
      </c>
      <c r="AI483" t="b">
        <v>1</v>
      </c>
      <c r="AJ483" t="s">
        <v>92</v>
      </c>
      <c r="AK483" t="s">
        <v>60</v>
      </c>
      <c r="AL483" t="s">
        <v>60</v>
      </c>
      <c r="AM483" t="s">
        <v>60</v>
      </c>
      <c r="AN483" t="s">
        <v>60</v>
      </c>
      <c r="AO483" t="s">
        <v>70</v>
      </c>
      <c r="AP483" t="b">
        <v>0</v>
      </c>
      <c r="AQ483" t="b">
        <v>0</v>
      </c>
      <c r="AR483" t="s">
        <v>71</v>
      </c>
      <c r="AS483" t="b">
        <v>0</v>
      </c>
      <c r="AT483" t="s">
        <v>60</v>
      </c>
      <c r="AU483" t="s">
        <v>60</v>
      </c>
      <c r="AX483" t="s">
        <v>60</v>
      </c>
      <c r="AY483" t="s">
        <v>60</v>
      </c>
      <c r="BA483" t="b">
        <v>0</v>
      </c>
      <c r="BB483" t="s">
        <v>60</v>
      </c>
      <c r="BD483" t="s">
        <v>60</v>
      </c>
    </row>
    <row r="484" spans="1:56" x14ac:dyDescent="0.25">
      <c r="A484" t="s">
        <v>306</v>
      </c>
      <c r="B484" t="s">
        <v>332</v>
      </c>
      <c r="C484">
        <v>2003380</v>
      </c>
      <c r="D484" t="s">
        <v>102</v>
      </c>
      <c r="E484" t="s">
        <v>102</v>
      </c>
      <c r="F484" t="s">
        <v>333</v>
      </c>
      <c r="G484" t="s">
        <v>440</v>
      </c>
      <c r="H484" t="str">
        <f>"01507"</f>
        <v>01507</v>
      </c>
      <c r="I484" t="s">
        <v>60</v>
      </c>
      <c r="J484" t="s">
        <v>334</v>
      </c>
      <c r="K484" t="s">
        <v>62</v>
      </c>
      <c r="L484">
        <v>28</v>
      </c>
      <c r="N484" t="str">
        <f t="shared" ref="N484:N514" si="21">"0"</f>
        <v>0</v>
      </c>
      <c r="O484">
        <v>28</v>
      </c>
      <c r="P484" t="s">
        <v>96</v>
      </c>
      <c r="Q484" t="s">
        <v>79</v>
      </c>
      <c r="R484" t="s">
        <v>79</v>
      </c>
      <c r="S484" t="s">
        <v>65</v>
      </c>
      <c r="T484" t="s">
        <v>66</v>
      </c>
      <c r="U484" t="s">
        <v>67</v>
      </c>
      <c r="V484" t="s">
        <v>67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68</v>
      </c>
      <c r="AD484" t="b">
        <v>0</v>
      </c>
      <c r="AE484" t="b">
        <v>0</v>
      </c>
      <c r="AF484" t="s">
        <v>69</v>
      </c>
      <c r="AG484" t="s">
        <v>60</v>
      </c>
      <c r="AH484" t="s">
        <v>60</v>
      </c>
      <c r="AI484" t="b">
        <v>1</v>
      </c>
      <c r="AJ484" t="s">
        <v>60</v>
      </c>
      <c r="AK484" t="s">
        <v>60</v>
      </c>
      <c r="AL484" t="s">
        <v>60</v>
      </c>
      <c r="AM484" t="s">
        <v>60</v>
      </c>
      <c r="AN484" t="s">
        <v>60</v>
      </c>
      <c r="AO484" t="s">
        <v>70</v>
      </c>
      <c r="AP484" t="b">
        <v>0</v>
      </c>
      <c r="AQ484" t="b">
        <v>0</v>
      </c>
      <c r="AR484" t="s">
        <v>71</v>
      </c>
      <c r="AS484" t="b">
        <v>0</v>
      </c>
      <c r="AT484" t="s">
        <v>60</v>
      </c>
      <c r="AU484" t="s">
        <v>60</v>
      </c>
      <c r="AX484" t="s">
        <v>60</v>
      </c>
      <c r="AY484" t="s">
        <v>60</v>
      </c>
      <c r="BA484" t="b">
        <v>0</v>
      </c>
      <c r="BB484" t="s">
        <v>60</v>
      </c>
      <c r="BD484" t="s">
        <v>60</v>
      </c>
    </row>
    <row r="485" spans="1:56" x14ac:dyDescent="0.25">
      <c r="A485" t="s">
        <v>247</v>
      </c>
      <c r="B485" t="s">
        <v>570</v>
      </c>
      <c r="C485">
        <v>1202340</v>
      </c>
      <c r="D485" t="s">
        <v>73</v>
      </c>
      <c r="E485" t="s">
        <v>73</v>
      </c>
      <c r="F485" t="s">
        <v>571</v>
      </c>
      <c r="G485" t="s">
        <v>609</v>
      </c>
      <c r="H485" t="str">
        <f>"01307"</f>
        <v>01307</v>
      </c>
      <c r="I485" t="s">
        <v>60</v>
      </c>
      <c r="J485" t="s">
        <v>573</v>
      </c>
      <c r="K485" t="s">
        <v>62</v>
      </c>
      <c r="L485">
        <v>30</v>
      </c>
      <c r="N485" t="str">
        <f t="shared" si="21"/>
        <v>0</v>
      </c>
      <c r="O485">
        <v>30</v>
      </c>
      <c r="P485" t="s">
        <v>96</v>
      </c>
      <c r="Q485" t="s">
        <v>64</v>
      </c>
      <c r="R485" t="s">
        <v>79</v>
      </c>
      <c r="S485" t="s">
        <v>65</v>
      </c>
      <c r="T485" t="s">
        <v>66</v>
      </c>
      <c r="U485" t="s">
        <v>67</v>
      </c>
      <c r="V485" t="s">
        <v>67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68</v>
      </c>
      <c r="AD485" t="b">
        <v>0</v>
      </c>
      <c r="AE485" t="b">
        <v>0</v>
      </c>
      <c r="AF485" t="s">
        <v>69</v>
      </c>
      <c r="AG485" t="s">
        <v>60</v>
      </c>
      <c r="AH485" t="s">
        <v>60</v>
      </c>
      <c r="AI485" t="b">
        <v>0</v>
      </c>
      <c r="AJ485" t="s">
        <v>92</v>
      </c>
      <c r="AK485" t="s">
        <v>60</v>
      </c>
      <c r="AL485" t="s">
        <v>60</v>
      </c>
      <c r="AM485" t="s">
        <v>60</v>
      </c>
      <c r="AN485" t="s">
        <v>60</v>
      </c>
      <c r="AO485" t="s">
        <v>70</v>
      </c>
      <c r="AP485" t="b">
        <v>0</v>
      </c>
      <c r="AQ485" t="b">
        <v>0</v>
      </c>
      <c r="AR485" t="s">
        <v>71</v>
      </c>
      <c r="AS485" t="b">
        <v>0</v>
      </c>
      <c r="AT485" t="s">
        <v>60</v>
      </c>
      <c r="AU485" t="s">
        <v>60</v>
      </c>
      <c r="AX485" t="s">
        <v>60</v>
      </c>
      <c r="AY485" t="s">
        <v>60</v>
      </c>
      <c r="BA485" t="b">
        <v>0</v>
      </c>
      <c r="BB485" t="s">
        <v>60</v>
      </c>
      <c r="BD485" t="s">
        <v>60</v>
      </c>
    </row>
    <row r="486" spans="1:56" x14ac:dyDescent="0.25">
      <c r="A486" t="s">
        <v>188</v>
      </c>
      <c r="B486" t="s">
        <v>591</v>
      </c>
      <c r="C486">
        <v>1301320</v>
      </c>
      <c r="D486" t="s">
        <v>58</v>
      </c>
      <c r="E486" t="s">
        <v>58</v>
      </c>
      <c r="F486" t="s">
        <v>190</v>
      </c>
      <c r="G486" t="s">
        <v>444</v>
      </c>
      <c r="H486" t="str">
        <f>"01901"</f>
        <v>01901</v>
      </c>
      <c r="I486" t="s">
        <v>60</v>
      </c>
      <c r="J486" t="s">
        <v>191</v>
      </c>
      <c r="K486" t="s">
        <v>62</v>
      </c>
      <c r="L486">
        <v>25</v>
      </c>
      <c r="N486" t="str">
        <f t="shared" si="21"/>
        <v>0</v>
      </c>
      <c r="O486">
        <v>25</v>
      </c>
      <c r="P486" t="s">
        <v>96</v>
      </c>
      <c r="Q486" t="s">
        <v>79</v>
      </c>
      <c r="S486" t="s">
        <v>65</v>
      </c>
      <c r="T486" t="s">
        <v>66</v>
      </c>
      <c r="U486" t="s">
        <v>67</v>
      </c>
      <c r="V486" t="s">
        <v>67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68</v>
      </c>
      <c r="AD486" t="b">
        <v>0</v>
      </c>
      <c r="AE486" t="b">
        <v>0</v>
      </c>
      <c r="AF486" t="s">
        <v>69</v>
      </c>
      <c r="AG486" t="s">
        <v>60</v>
      </c>
      <c r="AH486" t="s">
        <v>60</v>
      </c>
      <c r="AI486" t="b">
        <v>1</v>
      </c>
      <c r="AJ486" t="s">
        <v>60</v>
      </c>
      <c r="AK486" t="s">
        <v>60</v>
      </c>
      <c r="AL486" t="s">
        <v>60</v>
      </c>
      <c r="AM486" t="s">
        <v>60</v>
      </c>
      <c r="AN486" t="s">
        <v>60</v>
      </c>
      <c r="AO486" t="s">
        <v>70</v>
      </c>
      <c r="AP486" t="b">
        <v>0</v>
      </c>
      <c r="AQ486" t="b">
        <v>0</v>
      </c>
      <c r="AR486" t="s">
        <v>71</v>
      </c>
      <c r="AS486" t="b">
        <v>0</v>
      </c>
      <c r="AT486" t="s">
        <v>60</v>
      </c>
      <c r="AU486" t="s">
        <v>60</v>
      </c>
      <c r="AX486" t="s">
        <v>60</v>
      </c>
      <c r="AY486" t="s">
        <v>60</v>
      </c>
      <c r="BA486" t="b">
        <v>0</v>
      </c>
      <c r="BB486" t="s">
        <v>60</v>
      </c>
      <c r="BD486" t="s">
        <v>60</v>
      </c>
    </row>
    <row r="487" spans="1:56" x14ac:dyDescent="0.25">
      <c r="A487" t="s">
        <v>287</v>
      </c>
      <c r="B487" t="s">
        <v>296</v>
      </c>
      <c r="C487">
        <v>3026010</v>
      </c>
      <c r="D487" t="s">
        <v>73</v>
      </c>
      <c r="E487" t="s">
        <v>73</v>
      </c>
      <c r="F487" t="s">
        <v>289</v>
      </c>
      <c r="G487" t="s">
        <v>610</v>
      </c>
      <c r="H487" t="str">
        <f>"01804"</f>
        <v>01804</v>
      </c>
      <c r="I487" t="s">
        <v>60</v>
      </c>
      <c r="J487" t="s">
        <v>290</v>
      </c>
      <c r="K487" t="s">
        <v>62</v>
      </c>
      <c r="L487">
        <v>37</v>
      </c>
      <c r="N487" t="str">
        <f t="shared" si="21"/>
        <v>0</v>
      </c>
      <c r="O487">
        <v>37</v>
      </c>
      <c r="P487" t="s">
        <v>96</v>
      </c>
      <c r="Q487" t="s">
        <v>79</v>
      </c>
      <c r="R487" t="s">
        <v>79</v>
      </c>
      <c r="S487" t="s">
        <v>65</v>
      </c>
      <c r="T487" t="s">
        <v>66</v>
      </c>
      <c r="U487" t="s">
        <v>67</v>
      </c>
      <c r="V487" t="s">
        <v>67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68</v>
      </c>
      <c r="AD487" t="b">
        <v>0</v>
      </c>
      <c r="AE487" t="b">
        <v>0</v>
      </c>
      <c r="AF487" t="s">
        <v>69</v>
      </c>
      <c r="AG487" t="s">
        <v>60</v>
      </c>
      <c r="AH487" t="s">
        <v>60</v>
      </c>
      <c r="AI487" t="b">
        <v>1</v>
      </c>
      <c r="AJ487" t="s">
        <v>60</v>
      </c>
      <c r="AK487" t="s">
        <v>60</v>
      </c>
      <c r="AL487" t="s">
        <v>60</v>
      </c>
      <c r="AM487" t="s">
        <v>60</v>
      </c>
      <c r="AN487" t="s">
        <v>60</v>
      </c>
      <c r="AO487" t="s">
        <v>117</v>
      </c>
      <c r="AP487" t="b">
        <v>0</v>
      </c>
      <c r="AQ487" t="b">
        <v>0</v>
      </c>
      <c r="AR487" t="s">
        <v>71</v>
      </c>
      <c r="AS487" t="b">
        <v>0</v>
      </c>
      <c r="AT487" t="s">
        <v>60</v>
      </c>
      <c r="AU487" t="s">
        <v>60</v>
      </c>
      <c r="AX487" t="s">
        <v>60</v>
      </c>
      <c r="AY487" t="s">
        <v>60</v>
      </c>
      <c r="BA487" t="b">
        <v>0</v>
      </c>
      <c r="BB487" t="s">
        <v>60</v>
      </c>
      <c r="BD487" t="s">
        <v>60</v>
      </c>
    </row>
    <row r="488" spans="1:56" x14ac:dyDescent="0.25">
      <c r="A488" t="s">
        <v>287</v>
      </c>
      <c r="B488" t="s">
        <v>611</v>
      </c>
      <c r="C488">
        <v>1503330</v>
      </c>
      <c r="D488" t="s">
        <v>85</v>
      </c>
      <c r="E488" t="s">
        <v>85</v>
      </c>
      <c r="F488" t="s">
        <v>289</v>
      </c>
      <c r="G488" t="s">
        <v>439</v>
      </c>
      <c r="H488" t="str">
        <f>"01804"</f>
        <v>01804</v>
      </c>
      <c r="I488" t="s">
        <v>60</v>
      </c>
      <c r="J488" t="s">
        <v>290</v>
      </c>
      <c r="K488" t="s">
        <v>62</v>
      </c>
      <c r="L488">
        <v>37</v>
      </c>
      <c r="N488" t="str">
        <f t="shared" si="21"/>
        <v>0</v>
      </c>
      <c r="O488">
        <v>37</v>
      </c>
      <c r="P488" t="s">
        <v>63</v>
      </c>
      <c r="Q488" t="s">
        <v>79</v>
      </c>
      <c r="R488" t="s">
        <v>79</v>
      </c>
      <c r="S488" t="s">
        <v>65</v>
      </c>
      <c r="T488" t="s">
        <v>66</v>
      </c>
      <c r="U488" t="s">
        <v>67</v>
      </c>
      <c r="V488" t="s">
        <v>67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68</v>
      </c>
      <c r="AD488" t="b">
        <v>0</v>
      </c>
      <c r="AE488" t="b">
        <v>0</v>
      </c>
      <c r="AF488" t="s">
        <v>69</v>
      </c>
      <c r="AG488" t="s">
        <v>60</v>
      </c>
      <c r="AH488" t="s">
        <v>60</v>
      </c>
      <c r="AI488" t="b">
        <v>1</v>
      </c>
      <c r="AJ488" t="s">
        <v>60</v>
      </c>
      <c r="AK488" t="s">
        <v>60</v>
      </c>
      <c r="AL488" t="s">
        <v>60</v>
      </c>
      <c r="AM488" t="s">
        <v>60</v>
      </c>
      <c r="AN488" t="s">
        <v>60</v>
      </c>
      <c r="AO488" t="s">
        <v>117</v>
      </c>
      <c r="AP488" t="b">
        <v>0</v>
      </c>
      <c r="AQ488" t="b">
        <v>0</v>
      </c>
      <c r="AR488" t="s">
        <v>71</v>
      </c>
      <c r="AS488" t="b">
        <v>0</v>
      </c>
      <c r="AT488" t="s">
        <v>60</v>
      </c>
      <c r="AU488" t="s">
        <v>60</v>
      </c>
      <c r="AX488" t="s">
        <v>60</v>
      </c>
      <c r="AY488" t="s">
        <v>60</v>
      </c>
      <c r="BA488" t="b">
        <v>0</v>
      </c>
      <c r="BB488" t="s">
        <v>60</v>
      </c>
      <c r="BD488" t="s">
        <v>60</v>
      </c>
    </row>
    <row r="489" spans="1:56" x14ac:dyDescent="0.25">
      <c r="A489" t="s">
        <v>247</v>
      </c>
      <c r="B489" t="s">
        <v>433</v>
      </c>
      <c r="C489">
        <v>1200310</v>
      </c>
      <c r="D489" t="s">
        <v>102</v>
      </c>
      <c r="E489" t="s">
        <v>102</v>
      </c>
      <c r="G489" t="s">
        <v>612</v>
      </c>
      <c r="H489" t="str">
        <f>"01306"</f>
        <v>01306</v>
      </c>
      <c r="I489" t="s">
        <v>60</v>
      </c>
      <c r="J489" t="s">
        <v>561</v>
      </c>
      <c r="K489" t="s">
        <v>62</v>
      </c>
      <c r="L489">
        <v>25</v>
      </c>
      <c r="N489" t="str">
        <f t="shared" si="21"/>
        <v>0</v>
      </c>
      <c r="O489">
        <v>25</v>
      </c>
      <c r="P489" t="s">
        <v>96</v>
      </c>
      <c r="Q489" t="s">
        <v>79</v>
      </c>
      <c r="S489" t="s">
        <v>65</v>
      </c>
      <c r="T489" t="s">
        <v>66</v>
      </c>
      <c r="U489" t="s">
        <v>67</v>
      </c>
      <c r="V489" t="s">
        <v>67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68</v>
      </c>
      <c r="AD489" t="b">
        <v>0</v>
      </c>
      <c r="AE489" t="b">
        <v>0</v>
      </c>
      <c r="AF489" t="s">
        <v>69</v>
      </c>
      <c r="AG489" t="s">
        <v>60</v>
      </c>
      <c r="AH489" t="s">
        <v>60</v>
      </c>
      <c r="AI489" t="b">
        <v>1</v>
      </c>
      <c r="AJ489" t="s">
        <v>60</v>
      </c>
      <c r="AK489" t="s">
        <v>60</v>
      </c>
      <c r="AL489" t="s">
        <v>60</v>
      </c>
      <c r="AM489" t="s">
        <v>60</v>
      </c>
      <c r="AN489" t="s">
        <v>60</v>
      </c>
      <c r="AO489" t="s">
        <v>70</v>
      </c>
      <c r="AP489" t="b">
        <v>0</v>
      </c>
      <c r="AQ489" t="b">
        <v>0</v>
      </c>
      <c r="AR489" t="s">
        <v>71</v>
      </c>
      <c r="AS489" t="b">
        <v>0</v>
      </c>
      <c r="AT489" t="s">
        <v>72</v>
      </c>
      <c r="AU489" t="s">
        <v>60</v>
      </c>
      <c r="AX489" t="s">
        <v>60</v>
      </c>
      <c r="AY489" t="s">
        <v>60</v>
      </c>
      <c r="BA489" t="b">
        <v>0</v>
      </c>
      <c r="BB489" t="s">
        <v>60</v>
      </c>
      <c r="BD489" t="s">
        <v>60</v>
      </c>
    </row>
    <row r="490" spans="1:56" x14ac:dyDescent="0.25">
      <c r="A490" t="s">
        <v>247</v>
      </c>
      <c r="B490" t="s">
        <v>253</v>
      </c>
      <c r="C490">
        <v>1200330</v>
      </c>
      <c r="D490" t="s">
        <v>81</v>
      </c>
      <c r="E490" t="s">
        <v>81</v>
      </c>
      <c r="F490" t="s">
        <v>254</v>
      </c>
      <c r="G490" t="s">
        <v>471</v>
      </c>
      <c r="H490" t="str">
        <f>"01301"</f>
        <v>01301</v>
      </c>
      <c r="I490" t="s">
        <v>60</v>
      </c>
      <c r="J490" t="s">
        <v>255</v>
      </c>
      <c r="K490" t="s">
        <v>62</v>
      </c>
      <c r="L490">
        <v>27</v>
      </c>
      <c r="N490" t="str">
        <f t="shared" si="21"/>
        <v>0</v>
      </c>
      <c r="O490">
        <v>27</v>
      </c>
      <c r="P490" t="s">
        <v>96</v>
      </c>
      <c r="Q490" t="s">
        <v>79</v>
      </c>
      <c r="R490" t="s">
        <v>79</v>
      </c>
      <c r="S490" t="s">
        <v>65</v>
      </c>
      <c r="T490" t="s">
        <v>66</v>
      </c>
      <c r="U490" t="s">
        <v>67</v>
      </c>
      <c r="V490" t="s">
        <v>67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68</v>
      </c>
      <c r="AD490" t="b">
        <v>0</v>
      </c>
      <c r="AE490" t="b">
        <v>0</v>
      </c>
      <c r="AF490" t="s">
        <v>69</v>
      </c>
      <c r="AG490" t="s">
        <v>60</v>
      </c>
      <c r="AH490" t="s">
        <v>60</v>
      </c>
      <c r="AI490" t="b">
        <v>1</v>
      </c>
      <c r="AJ490" t="s">
        <v>60</v>
      </c>
      <c r="AK490" t="s">
        <v>60</v>
      </c>
      <c r="AL490" t="s">
        <v>60</v>
      </c>
      <c r="AM490" t="s">
        <v>60</v>
      </c>
      <c r="AN490" t="s">
        <v>60</v>
      </c>
      <c r="AO490" t="s">
        <v>70</v>
      </c>
      <c r="AP490" t="b">
        <v>0</v>
      </c>
      <c r="AQ490" t="b">
        <v>0</v>
      </c>
      <c r="AR490" t="s">
        <v>71</v>
      </c>
      <c r="AS490" t="b">
        <v>0</v>
      </c>
      <c r="AT490" t="s">
        <v>60</v>
      </c>
      <c r="AU490" t="s">
        <v>60</v>
      </c>
      <c r="AX490" t="s">
        <v>60</v>
      </c>
      <c r="AY490" t="s">
        <v>60</v>
      </c>
      <c r="BA490" t="b">
        <v>0</v>
      </c>
      <c r="BB490" t="s">
        <v>60</v>
      </c>
      <c r="BD490" t="s">
        <v>60</v>
      </c>
    </row>
    <row r="491" spans="1:56" x14ac:dyDescent="0.25">
      <c r="A491" t="s">
        <v>247</v>
      </c>
      <c r="B491" t="s">
        <v>559</v>
      </c>
      <c r="C491">
        <v>1206310</v>
      </c>
      <c r="D491" t="s">
        <v>102</v>
      </c>
      <c r="E491" t="s">
        <v>102</v>
      </c>
      <c r="G491" t="s">
        <v>613</v>
      </c>
      <c r="H491" t="s">
        <v>557</v>
      </c>
      <c r="I491" t="s">
        <v>60</v>
      </c>
      <c r="J491" t="s">
        <v>558</v>
      </c>
      <c r="K491" t="s">
        <v>62</v>
      </c>
      <c r="L491">
        <v>25</v>
      </c>
      <c r="N491" t="str">
        <f t="shared" si="21"/>
        <v>0</v>
      </c>
      <c r="O491">
        <v>25</v>
      </c>
      <c r="P491" t="s">
        <v>96</v>
      </c>
      <c r="Q491" t="s">
        <v>79</v>
      </c>
      <c r="R491" t="s">
        <v>79</v>
      </c>
      <c r="S491" t="s">
        <v>65</v>
      </c>
      <c r="T491" t="s">
        <v>66</v>
      </c>
      <c r="U491" t="s">
        <v>67</v>
      </c>
      <c r="V491" t="s">
        <v>67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68</v>
      </c>
      <c r="AD491" t="b">
        <v>0</v>
      </c>
      <c r="AE491" t="b">
        <v>0</v>
      </c>
      <c r="AF491" t="s">
        <v>69</v>
      </c>
      <c r="AG491" t="s">
        <v>60</v>
      </c>
      <c r="AH491" t="s">
        <v>60</v>
      </c>
      <c r="AI491" t="b">
        <v>1</v>
      </c>
      <c r="AJ491" t="s">
        <v>60</v>
      </c>
      <c r="AK491" t="s">
        <v>60</v>
      </c>
      <c r="AL491" t="s">
        <v>60</v>
      </c>
      <c r="AM491" t="s">
        <v>60</v>
      </c>
      <c r="AN491" t="s">
        <v>60</v>
      </c>
      <c r="AO491" t="s">
        <v>70</v>
      </c>
      <c r="AP491" t="b">
        <v>0</v>
      </c>
      <c r="AQ491" t="b">
        <v>0</v>
      </c>
      <c r="AR491" t="s">
        <v>71</v>
      </c>
      <c r="AS491" t="b">
        <v>0</v>
      </c>
      <c r="AT491" t="s">
        <v>60</v>
      </c>
      <c r="AU491" t="s">
        <v>60</v>
      </c>
      <c r="AX491" t="s">
        <v>60</v>
      </c>
      <c r="AY491" t="s">
        <v>60</v>
      </c>
      <c r="BA491" t="b">
        <v>0</v>
      </c>
      <c r="BB491" t="s">
        <v>60</v>
      </c>
      <c r="BD491" t="s">
        <v>60</v>
      </c>
    </row>
    <row r="492" spans="1:56" x14ac:dyDescent="0.25">
      <c r="A492" t="s">
        <v>247</v>
      </c>
      <c r="B492" t="s">
        <v>556</v>
      </c>
      <c r="C492">
        <v>1200310</v>
      </c>
      <c r="D492" t="s">
        <v>73</v>
      </c>
      <c r="E492" t="s">
        <v>73</v>
      </c>
      <c r="F492" t="s">
        <v>260</v>
      </c>
      <c r="G492" t="s">
        <v>614</v>
      </c>
      <c r="H492" t="str">
        <f>"01205"</f>
        <v>01205</v>
      </c>
      <c r="I492" t="s">
        <v>60</v>
      </c>
      <c r="J492" t="s">
        <v>261</v>
      </c>
      <c r="K492" t="s">
        <v>62</v>
      </c>
      <c r="L492">
        <v>25</v>
      </c>
      <c r="N492" t="str">
        <f t="shared" si="21"/>
        <v>0</v>
      </c>
      <c r="O492">
        <v>25</v>
      </c>
      <c r="P492" t="s">
        <v>96</v>
      </c>
      <c r="Q492" t="s">
        <v>79</v>
      </c>
      <c r="R492" t="s">
        <v>79</v>
      </c>
      <c r="S492" t="s">
        <v>65</v>
      </c>
      <c r="T492" t="s">
        <v>66</v>
      </c>
      <c r="U492" t="s">
        <v>67</v>
      </c>
      <c r="V492" t="s">
        <v>67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68</v>
      </c>
      <c r="AD492" t="b">
        <v>0</v>
      </c>
      <c r="AE492" t="b">
        <v>0</v>
      </c>
      <c r="AF492" t="s">
        <v>69</v>
      </c>
      <c r="AG492" t="s">
        <v>60</v>
      </c>
      <c r="AH492" t="s">
        <v>60</v>
      </c>
      <c r="AI492" t="b">
        <v>1</v>
      </c>
      <c r="AJ492" t="s">
        <v>60</v>
      </c>
      <c r="AK492" t="s">
        <v>60</v>
      </c>
      <c r="AL492" t="s">
        <v>60</v>
      </c>
      <c r="AM492" t="s">
        <v>60</v>
      </c>
      <c r="AN492" t="s">
        <v>60</v>
      </c>
      <c r="AO492" t="s">
        <v>70</v>
      </c>
      <c r="AP492" t="b">
        <v>0</v>
      </c>
      <c r="AQ492" t="b">
        <v>0</v>
      </c>
      <c r="AR492" t="s">
        <v>71</v>
      </c>
      <c r="AS492" t="b">
        <v>0</v>
      </c>
      <c r="AT492" t="s">
        <v>60</v>
      </c>
      <c r="AU492" t="s">
        <v>60</v>
      </c>
      <c r="AX492" t="s">
        <v>60</v>
      </c>
      <c r="AY492" t="s">
        <v>60</v>
      </c>
      <c r="BA492" t="b">
        <v>0</v>
      </c>
      <c r="BB492" t="s">
        <v>60</v>
      </c>
      <c r="BD492" t="s">
        <v>60</v>
      </c>
    </row>
    <row r="493" spans="1:56" x14ac:dyDescent="0.25">
      <c r="A493" t="s">
        <v>424</v>
      </c>
      <c r="B493" t="s">
        <v>615</v>
      </c>
      <c r="C493">
        <v>8601770</v>
      </c>
      <c r="D493" t="s">
        <v>85</v>
      </c>
      <c r="E493" t="s">
        <v>85</v>
      </c>
      <c r="F493" t="s">
        <v>426</v>
      </c>
      <c r="G493" t="s">
        <v>450</v>
      </c>
      <c r="H493" t="str">
        <f>"01608"</f>
        <v>01608</v>
      </c>
      <c r="I493" t="s">
        <v>60</v>
      </c>
      <c r="J493" t="s">
        <v>427</v>
      </c>
      <c r="K493" t="s">
        <v>62</v>
      </c>
      <c r="L493">
        <v>28</v>
      </c>
      <c r="N493" t="str">
        <f t="shared" si="21"/>
        <v>0</v>
      </c>
      <c r="O493">
        <v>28</v>
      </c>
      <c r="P493" t="s">
        <v>96</v>
      </c>
      <c r="Q493" t="s">
        <v>64</v>
      </c>
      <c r="R493" t="s">
        <v>79</v>
      </c>
      <c r="S493" t="s">
        <v>65</v>
      </c>
      <c r="T493" t="s">
        <v>66</v>
      </c>
      <c r="U493" t="s">
        <v>67</v>
      </c>
      <c r="V493" t="s">
        <v>67</v>
      </c>
      <c r="X493" t="b">
        <v>1</v>
      </c>
      <c r="Y493" t="b">
        <v>1</v>
      </c>
      <c r="Z493" t="b">
        <v>1</v>
      </c>
      <c r="AA493">
        <v>300</v>
      </c>
      <c r="AB493">
        <v>230</v>
      </c>
      <c r="AC493" t="s">
        <v>68</v>
      </c>
      <c r="AD493" t="b">
        <v>0</v>
      </c>
      <c r="AE493" t="b">
        <v>0</v>
      </c>
      <c r="AF493" t="s">
        <v>69</v>
      </c>
      <c r="AG493" t="s">
        <v>60</v>
      </c>
      <c r="AH493" t="s">
        <v>60</v>
      </c>
      <c r="AI493" t="b">
        <v>1</v>
      </c>
      <c r="AJ493" t="s">
        <v>60</v>
      </c>
      <c r="AK493" t="s">
        <v>60</v>
      </c>
      <c r="AL493" t="s">
        <v>60</v>
      </c>
      <c r="AM493" t="s">
        <v>60</v>
      </c>
      <c r="AN493" t="s">
        <v>60</v>
      </c>
      <c r="AO493" t="s">
        <v>117</v>
      </c>
      <c r="AP493" t="b">
        <v>0</v>
      </c>
      <c r="AQ493" t="b">
        <v>0</v>
      </c>
      <c r="AR493" t="s">
        <v>71</v>
      </c>
      <c r="AS493" t="b">
        <v>0</v>
      </c>
      <c r="AT493" t="s">
        <v>60</v>
      </c>
      <c r="AU493" t="s">
        <v>60</v>
      </c>
      <c r="AX493" t="s">
        <v>60</v>
      </c>
      <c r="AY493" t="s">
        <v>60</v>
      </c>
      <c r="BA493" t="b">
        <v>0</v>
      </c>
      <c r="BB493" t="s">
        <v>60</v>
      </c>
      <c r="BC493">
        <v>8607000</v>
      </c>
      <c r="BD493" t="s">
        <v>60</v>
      </c>
    </row>
    <row r="494" spans="1:56" x14ac:dyDescent="0.25">
      <c r="A494" t="s">
        <v>179</v>
      </c>
      <c r="B494" t="s">
        <v>187</v>
      </c>
      <c r="C494">
        <v>8500390</v>
      </c>
      <c r="D494" t="s">
        <v>105</v>
      </c>
      <c r="E494" t="s">
        <v>105</v>
      </c>
      <c r="F494" t="s">
        <v>185</v>
      </c>
      <c r="G494" t="s">
        <v>477</v>
      </c>
      <c r="H494" t="str">
        <f>"01652"</f>
        <v>01652</v>
      </c>
      <c r="I494" t="s">
        <v>60</v>
      </c>
      <c r="J494" t="s">
        <v>186</v>
      </c>
      <c r="K494" t="s">
        <v>62</v>
      </c>
      <c r="L494">
        <v>28</v>
      </c>
      <c r="N494" t="str">
        <f t="shared" si="21"/>
        <v>0</v>
      </c>
      <c r="O494">
        <v>28</v>
      </c>
      <c r="P494" t="s">
        <v>63</v>
      </c>
      <c r="Q494" t="s">
        <v>79</v>
      </c>
      <c r="R494" t="s">
        <v>79</v>
      </c>
      <c r="S494" t="s">
        <v>65</v>
      </c>
      <c r="T494" t="s">
        <v>66</v>
      </c>
      <c r="U494" t="s">
        <v>67</v>
      </c>
      <c r="V494" t="s">
        <v>67</v>
      </c>
      <c r="X494" t="b">
        <v>1</v>
      </c>
      <c r="Y494" t="b">
        <v>1</v>
      </c>
      <c r="Z494" t="b">
        <v>1</v>
      </c>
      <c r="AA494">
        <v>300</v>
      </c>
      <c r="AB494">
        <v>230</v>
      </c>
      <c r="AC494" t="s">
        <v>68</v>
      </c>
      <c r="AD494" t="b">
        <v>0</v>
      </c>
      <c r="AE494" t="b">
        <v>0</v>
      </c>
      <c r="AF494" t="s">
        <v>69</v>
      </c>
      <c r="AG494" t="s">
        <v>60</v>
      </c>
      <c r="AH494" t="s">
        <v>60</v>
      </c>
      <c r="AI494" t="b">
        <v>1</v>
      </c>
      <c r="AJ494" t="s">
        <v>60</v>
      </c>
      <c r="AK494" t="s">
        <v>60</v>
      </c>
      <c r="AL494" t="s">
        <v>60</v>
      </c>
      <c r="AM494" t="s">
        <v>60</v>
      </c>
      <c r="AN494" t="s">
        <v>60</v>
      </c>
      <c r="AO494" t="s">
        <v>117</v>
      </c>
      <c r="AP494" t="b">
        <v>0</v>
      </c>
      <c r="AQ494" t="b">
        <v>0</v>
      </c>
      <c r="AR494" t="s">
        <v>71</v>
      </c>
      <c r="AS494" t="b">
        <v>0</v>
      </c>
      <c r="AT494" t="s">
        <v>60</v>
      </c>
      <c r="AU494" t="s">
        <v>60</v>
      </c>
      <c r="AX494" t="s">
        <v>60</v>
      </c>
      <c r="AY494" t="s">
        <v>60</v>
      </c>
      <c r="BA494" t="b">
        <v>0</v>
      </c>
      <c r="BB494" t="s">
        <v>60</v>
      </c>
      <c r="BC494">
        <v>8500390</v>
      </c>
      <c r="BD494" t="s">
        <v>60</v>
      </c>
    </row>
    <row r="495" spans="1:56" x14ac:dyDescent="0.25">
      <c r="A495" t="s">
        <v>247</v>
      </c>
      <c r="B495" t="s">
        <v>616</v>
      </c>
      <c r="C495">
        <v>1202320</v>
      </c>
      <c r="D495" t="s">
        <v>85</v>
      </c>
      <c r="E495" t="s">
        <v>85</v>
      </c>
      <c r="F495" t="s">
        <v>249</v>
      </c>
      <c r="G495" t="s">
        <v>439</v>
      </c>
      <c r="H495" t="str">
        <f>"01201"</f>
        <v>01201</v>
      </c>
      <c r="I495" t="s">
        <v>60</v>
      </c>
      <c r="J495" t="s">
        <v>250</v>
      </c>
      <c r="K495" t="s">
        <v>62</v>
      </c>
      <c r="L495">
        <v>5</v>
      </c>
      <c r="N495" t="str">
        <f t="shared" si="21"/>
        <v>0</v>
      </c>
      <c r="O495">
        <v>5</v>
      </c>
      <c r="P495" t="s">
        <v>96</v>
      </c>
      <c r="Q495" t="s">
        <v>64</v>
      </c>
      <c r="R495" t="s">
        <v>79</v>
      </c>
      <c r="S495" t="s">
        <v>65</v>
      </c>
      <c r="T495" t="s">
        <v>66</v>
      </c>
      <c r="U495" t="s">
        <v>67</v>
      </c>
      <c r="V495" t="s">
        <v>67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68</v>
      </c>
      <c r="AD495" t="b">
        <v>0</v>
      </c>
      <c r="AE495" t="b">
        <v>0</v>
      </c>
      <c r="AF495" t="s">
        <v>69</v>
      </c>
      <c r="AG495" t="s">
        <v>60</v>
      </c>
      <c r="AH495" t="s">
        <v>60</v>
      </c>
      <c r="AI495" t="b">
        <v>1</v>
      </c>
      <c r="AJ495" t="s">
        <v>60</v>
      </c>
      <c r="AK495" t="s">
        <v>60</v>
      </c>
      <c r="AL495" t="s">
        <v>60</v>
      </c>
      <c r="AM495" t="s">
        <v>60</v>
      </c>
      <c r="AN495" t="s">
        <v>60</v>
      </c>
      <c r="AO495" t="s">
        <v>70</v>
      </c>
      <c r="AP495" t="b">
        <v>0</v>
      </c>
      <c r="AQ495" t="b">
        <v>0</v>
      </c>
      <c r="AR495" t="s">
        <v>71</v>
      </c>
      <c r="AS495" t="b">
        <v>0</v>
      </c>
      <c r="AT495" t="s">
        <v>60</v>
      </c>
      <c r="AU495" t="s">
        <v>60</v>
      </c>
      <c r="AX495" t="s">
        <v>60</v>
      </c>
      <c r="AY495" t="s">
        <v>60</v>
      </c>
      <c r="BA495" t="b">
        <v>0</v>
      </c>
      <c r="BB495" t="s">
        <v>60</v>
      </c>
      <c r="BD495" t="s">
        <v>60</v>
      </c>
    </row>
    <row r="496" spans="1:56" x14ac:dyDescent="0.25">
      <c r="A496" t="s">
        <v>179</v>
      </c>
      <c r="B496" t="s">
        <v>617</v>
      </c>
      <c r="C496">
        <v>8503214</v>
      </c>
      <c r="D496" t="s">
        <v>73</v>
      </c>
      <c r="E496" t="s">
        <v>73</v>
      </c>
      <c r="F496" t="s">
        <v>181</v>
      </c>
      <c r="G496" t="s">
        <v>439</v>
      </c>
      <c r="H496" t="str">
        <f>"01654"</f>
        <v>01654</v>
      </c>
      <c r="I496" t="s">
        <v>60</v>
      </c>
      <c r="J496" t="s">
        <v>182</v>
      </c>
      <c r="K496" t="s">
        <v>62</v>
      </c>
      <c r="L496">
        <v>25</v>
      </c>
      <c r="N496" t="str">
        <f t="shared" si="21"/>
        <v>0</v>
      </c>
      <c r="O496">
        <v>25</v>
      </c>
      <c r="P496" t="s">
        <v>96</v>
      </c>
      <c r="Q496" t="s">
        <v>64</v>
      </c>
      <c r="S496" t="s">
        <v>65</v>
      </c>
      <c r="T496" t="s">
        <v>66</v>
      </c>
      <c r="U496" t="s">
        <v>67</v>
      </c>
      <c r="V496" t="s">
        <v>67</v>
      </c>
      <c r="X496" t="b">
        <v>1</v>
      </c>
      <c r="Y496" t="b">
        <v>1</v>
      </c>
      <c r="Z496" t="b">
        <v>1</v>
      </c>
      <c r="AA496">
        <v>300</v>
      </c>
      <c r="AB496">
        <v>230</v>
      </c>
      <c r="AC496" t="s">
        <v>68</v>
      </c>
      <c r="AD496" t="b">
        <v>0</v>
      </c>
      <c r="AE496" t="b">
        <v>0</v>
      </c>
      <c r="AF496" t="s">
        <v>69</v>
      </c>
      <c r="AG496" t="s">
        <v>60</v>
      </c>
      <c r="AH496" t="s">
        <v>60</v>
      </c>
      <c r="AI496" t="b">
        <v>1</v>
      </c>
      <c r="AJ496" t="s">
        <v>60</v>
      </c>
      <c r="AK496" t="s">
        <v>60</v>
      </c>
      <c r="AL496" t="s">
        <v>60</v>
      </c>
      <c r="AM496" t="s">
        <v>60</v>
      </c>
      <c r="AN496" t="s">
        <v>60</v>
      </c>
      <c r="AO496" t="s">
        <v>117</v>
      </c>
      <c r="AP496" t="b">
        <v>0</v>
      </c>
      <c r="AQ496" t="b">
        <v>0</v>
      </c>
      <c r="AR496" t="s">
        <v>71</v>
      </c>
      <c r="AS496" t="b">
        <v>0</v>
      </c>
      <c r="AT496" t="s">
        <v>60</v>
      </c>
      <c r="AU496" t="s">
        <v>60</v>
      </c>
      <c r="AX496" t="s">
        <v>60</v>
      </c>
      <c r="AY496" t="s">
        <v>60</v>
      </c>
      <c r="BA496" t="b">
        <v>0</v>
      </c>
      <c r="BB496" t="s">
        <v>60</v>
      </c>
      <c r="BC496">
        <v>8503210</v>
      </c>
      <c r="BD496" t="s">
        <v>60</v>
      </c>
    </row>
    <row r="497" spans="1:56" x14ac:dyDescent="0.25">
      <c r="A497" t="s">
        <v>188</v>
      </c>
      <c r="B497" t="s">
        <v>618</v>
      </c>
      <c r="C497">
        <v>1302460</v>
      </c>
      <c r="D497" t="s">
        <v>98</v>
      </c>
      <c r="E497" t="s">
        <v>98</v>
      </c>
      <c r="F497" t="s">
        <v>190</v>
      </c>
      <c r="G497" t="s">
        <v>439</v>
      </c>
      <c r="H497" t="str">
        <f>"01901"</f>
        <v>01901</v>
      </c>
      <c r="I497" t="s">
        <v>60</v>
      </c>
      <c r="J497" t="s">
        <v>191</v>
      </c>
      <c r="K497" t="s">
        <v>62</v>
      </c>
      <c r="L497">
        <v>25</v>
      </c>
      <c r="N497" t="str">
        <f t="shared" si="21"/>
        <v>0</v>
      </c>
      <c r="O497">
        <v>25</v>
      </c>
      <c r="P497" t="s">
        <v>96</v>
      </c>
      <c r="Q497" t="s">
        <v>79</v>
      </c>
      <c r="R497" t="s">
        <v>79</v>
      </c>
      <c r="S497" t="s">
        <v>65</v>
      </c>
      <c r="T497" t="s">
        <v>66</v>
      </c>
      <c r="U497" t="s">
        <v>67</v>
      </c>
      <c r="V497" t="s">
        <v>67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68</v>
      </c>
      <c r="AD497" t="b">
        <v>0</v>
      </c>
      <c r="AE497" t="b">
        <v>0</v>
      </c>
      <c r="AF497" t="s">
        <v>69</v>
      </c>
      <c r="AG497" t="s">
        <v>60</v>
      </c>
      <c r="AH497" t="s">
        <v>60</v>
      </c>
      <c r="AI497" t="b">
        <v>1</v>
      </c>
      <c r="AJ497" t="s">
        <v>60</v>
      </c>
      <c r="AK497" t="s">
        <v>60</v>
      </c>
      <c r="AL497" t="s">
        <v>60</v>
      </c>
      <c r="AM497" t="s">
        <v>60</v>
      </c>
      <c r="AN497" t="s">
        <v>60</v>
      </c>
      <c r="AO497" t="s">
        <v>70</v>
      </c>
      <c r="AP497" t="b">
        <v>0</v>
      </c>
      <c r="AQ497" t="b">
        <v>0</v>
      </c>
      <c r="AR497" t="s">
        <v>71</v>
      </c>
      <c r="AS497" t="b">
        <v>0</v>
      </c>
      <c r="AT497" t="s">
        <v>60</v>
      </c>
      <c r="AU497" t="s">
        <v>60</v>
      </c>
      <c r="AX497" t="s">
        <v>60</v>
      </c>
      <c r="AY497" t="s">
        <v>60</v>
      </c>
      <c r="BA497" t="b">
        <v>0</v>
      </c>
      <c r="BB497" t="s">
        <v>60</v>
      </c>
      <c r="BD497" t="s">
        <v>60</v>
      </c>
    </row>
    <row r="498" spans="1:56" x14ac:dyDescent="0.25">
      <c r="A498" t="s">
        <v>306</v>
      </c>
      <c r="B498" t="s">
        <v>619</v>
      </c>
      <c r="C498">
        <v>2003340</v>
      </c>
      <c r="D498" t="s">
        <v>73</v>
      </c>
      <c r="E498" t="s">
        <v>73</v>
      </c>
      <c r="F498" t="s">
        <v>324</v>
      </c>
      <c r="G498" t="s">
        <v>620</v>
      </c>
      <c r="H498" t="str">
        <f>"01506"</f>
        <v>01506</v>
      </c>
      <c r="I498" t="s">
        <v>60</v>
      </c>
      <c r="J498" t="s">
        <v>325</v>
      </c>
      <c r="K498" t="s">
        <v>62</v>
      </c>
      <c r="L498">
        <v>28</v>
      </c>
      <c r="N498" t="str">
        <f t="shared" si="21"/>
        <v>0</v>
      </c>
      <c r="O498">
        <v>28</v>
      </c>
      <c r="P498" t="s">
        <v>78</v>
      </c>
      <c r="Q498" t="s">
        <v>79</v>
      </c>
      <c r="R498" t="s">
        <v>79</v>
      </c>
      <c r="S498" t="s">
        <v>65</v>
      </c>
      <c r="T498" t="s">
        <v>66</v>
      </c>
      <c r="U498" t="s">
        <v>67</v>
      </c>
      <c r="V498" t="s">
        <v>67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68</v>
      </c>
      <c r="AD498" t="b">
        <v>0</v>
      </c>
      <c r="AE498" t="b">
        <v>0</v>
      </c>
      <c r="AF498" t="s">
        <v>69</v>
      </c>
      <c r="AG498" t="s">
        <v>60</v>
      </c>
      <c r="AH498" t="s">
        <v>60</v>
      </c>
      <c r="AI498" t="b">
        <v>1</v>
      </c>
      <c r="AJ498" t="s">
        <v>60</v>
      </c>
      <c r="AK498" t="s">
        <v>60</v>
      </c>
      <c r="AL498" t="s">
        <v>60</v>
      </c>
      <c r="AM498" t="s">
        <v>60</v>
      </c>
      <c r="AN498" t="s">
        <v>60</v>
      </c>
      <c r="AO498" t="s">
        <v>70</v>
      </c>
      <c r="AP498" t="b">
        <v>0</v>
      </c>
      <c r="AQ498" t="b">
        <v>0</v>
      </c>
      <c r="AR498" t="s">
        <v>71</v>
      </c>
      <c r="AS498" t="b">
        <v>0</v>
      </c>
      <c r="AT498" t="s">
        <v>60</v>
      </c>
      <c r="AU498" t="s">
        <v>60</v>
      </c>
      <c r="AX498" t="s">
        <v>60</v>
      </c>
      <c r="AY498" t="s">
        <v>60</v>
      </c>
      <c r="BA498" t="b">
        <v>0</v>
      </c>
      <c r="BB498" t="s">
        <v>60</v>
      </c>
      <c r="BD498" t="s">
        <v>60</v>
      </c>
    </row>
    <row r="499" spans="1:56" x14ac:dyDescent="0.25">
      <c r="A499" t="s">
        <v>188</v>
      </c>
      <c r="B499" t="s">
        <v>601</v>
      </c>
      <c r="C499" t="str">
        <f>"0400720"</f>
        <v>0400720</v>
      </c>
      <c r="D499" t="s">
        <v>81</v>
      </c>
      <c r="E499" t="s">
        <v>81</v>
      </c>
      <c r="F499" t="s">
        <v>199</v>
      </c>
      <c r="G499" t="s">
        <v>443</v>
      </c>
      <c r="H499" t="str">
        <f>"01102"</f>
        <v>01102</v>
      </c>
      <c r="I499" t="s">
        <v>60</v>
      </c>
      <c r="J499" t="s">
        <v>200</v>
      </c>
      <c r="K499" t="s">
        <v>62</v>
      </c>
      <c r="L499">
        <v>15</v>
      </c>
      <c r="N499" t="str">
        <f t="shared" si="21"/>
        <v>0</v>
      </c>
      <c r="O499">
        <v>15</v>
      </c>
      <c r="P499" t="s">
        <v>96</v>
      </c>
      <c r="Q499" t="s">
        <v>79</v>
      </c>
      <c r="R499" t="s">
        <v>79</v>
      </c>
      <c r="S499" t="s">
        <v>65</v>
      </c>
      <c r="T499" t="s">
        <v>66</v>
      </c>
      <c r="U499" t="s">
        <v>67</v>
      </c>
      <c r="V499" t="s">
        <v>67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68</v>
      </c>
      <c r="AD499" t="b">
        <v>0</v>
      </c>
      <c r="AE499" t="b">
        <v>0</v>
      </c>
      <c r="AF499" t="s">
        <v>69</v>
      </c>
      <c r="AG499" t="s">
        <v>60</v>
      </c>
      <c r="AH499" t="s">
        <v>60</v>
      </c>
      <c r="AI499" t="b">
        <v>1</v>
      </c>
      <c r="AJ499" t="s">
        <v>60</v>
      </c>
      <c r="AK499" t="s">
        <v>60</v>
      </c>
      <c r="AL499" t="s">
        <v>60</v>
      </c>
      <c r="AM499" t="s">
        <v>60</v>
      </c>
      <c r="AN499" t="s">
        <v>60</v>
      </c>
      <c r="AO499" t="s">
        <v>70</v>
      </c>
      <c r="AP499" t="b">
        <v>0</v>
      </c>
      <c r="AQ499" t="b">
        <v>0</v>
      </c>
      <c r="AR499" t="s">
        <v>71</v>
      </c>
      <c r="AS499" t="b">
        <v>0</v>
      </c>
      <c r="AT499" t="s">
        <v>60</v>
      </c>
      <c r="AU499" t="s">
        <v>60</v>
      </c>
      <c r="AX499" t="s">
        <v>60</v>
      </c>
      <c r="AY499" t="s">
        <v>60</v>
      </c>
      <c r="BA499" t="b">
        <v>0</v>
      </c>
      <c r="BB499" t="s">
        <v>60</v>
      </c>
      <c r="BD499" t="s">
        <v>60</v>
      </c>
    </row>
    <row r="500" spans="1:56" x14ac:dyDescent="0.25">
      <c r="A500" t="s">
        <v>111</v>
      </c>
      <c r="B500" t="s">
        <v>621</v>
      </c>
      <c r="C500">
        <v>9001230</v>
      </c>
      <c r="D500" t="s">
        <v>81</v>
      </c>
      <c r="E500" t="s">
        <v>81</v>
      </c>
      <c r="F500" t="s">
        <v>404</v>
      </c>
      <c r="G500" t="s">
        <v>479</v>
      </c>
      <c r="H500" t="str">
        <f>"01109"</f>
        <v>01109</v>
      </c>
      <c r="I500" t="s">
        <v>60</v>
      </c>
      <c r="J500" t="s">
        <v>474</v>
      </c>
      <c r="K500" t="s">
        <v>62</v>
      </c>
      <c r="L500">
        <v>25</v>
      </c>
      <c r="N500" t="str">
        <f t="shared" si="21"/>
        <v>0</v>
      </c>
      <c r="O500">
        <v>25</v>
      </c>
      <c r="P500" t="s">
        <v>96</v>
      </c>
      <c r="Q500" t="s">
        <v>64</v>
      </c>
      <c r="S500" t="s">
        <v>65</v>
      </c>
      <c r="T500" t="s">
        <v>66</v>
      </c>
      <c r="U500" t="s">
        <v>67</v>
      </c>
      <c r="V500" t="s">
        <v>67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68</v>
      </c>
      <c r="AD500" t="b">
        <v>0</v>
      </c>
      <c r="AE500" t="b">
        <v>0</v>
      </c>
      <c r="AF500" t="s">
        <v>69</v>
      </c>
      <c r="AG500" t="s">
        <v>60</v>
      </c>
      <c r="AH500" t="s">
        <v>60</v>
      </c>
      <c r="AI500" t="b">
        <v>1</v>
      </c>
      <c r="AJ500" t="s">
        <v>60</v>
      </c>
      <c r="AK500" t="s">
        <v>60</v>
      </c>
      <c r="AL500" t="s">
        <v>60</v>
      </c>
      <c r="AM500" t="s">
        <v>60</v>
      </c>
      <c r="AN500" t="s">
        <v>60</v>
      </c>
      <c r="AO500" t="s">
        <v>117</v>
      </c>
      <c r="AP500" t="b">
        <v>0</v>
      </c>
      <c r="AQ500" t="b">
        <v>0</v>
      </c>
      <c r="AR500" t="s">
        <v>71</v>
      </c>
      <c r="AS500" t="b">
        <v>0</v>
      </c>
      <c r="AT500" t="s">
        <v>60</v>
      </c>
      <c r="AU500" t="s">
        <v>60</v>
      </c>
      <c r="AX500" t="s">
        <v>60</v>
      </c>
      <c r="AY500" t="s">
        <v>60</v>
      </c>
      <c r="BA500" t="b">
        <v>0</v>
      </c>
      <c r="BB500" t="s">
        <v>60</v>
      </c>
      <c r="BC500">
        <v>9001200</v>
      </c>
      <c r="BD500" t="s">
        <v>60</v>
      </c>
    </row>
    <row r="501" spans="1:56" x14ac:dyDescent="0.25">
      <c r="A501" t="s">
        <v>111</v>
      </c>
      <c r="B501" t="s">
        <v>622</v>
      </c>
      <c r="C501">
        <v>9001240</v>
      </c>
      <c r="D501" t="s">
        <v>81</v>
      </c>
      <c r="E501" t="s">
        <v>81</v>
      </c>
      <c r="F501" t="s">
        <v>404</v>
      </c>
      <c r="G501" t="s">
        <v>479</v>
      </c>
      <c r="H501" t="str">
        <f>"01109"</f>
        <v>01109</v>
      </c>
      <c r="I501" t="s">
        <v>60</v>
      </c>
      <c r="J501" t="s">
        <v>474</v>
      </c>
      <c r="K501" t="s">
        <v>62</v>
      </c>
      <c r="L501">
        <v>25</v>
      </c>
      <c r="N501" t="str">
        <f t="shared" si="21"/>
        <v>0</v>
      </c>
      <c r="O501">
        <v>25</v>
      </c>
      <c r="P501" t="s">
        <v>96</v>
      </c>
      <c r="Q501" t="s">
        <v>64</v>
      </c>
      <c r="S501" t="s">
        <v>65</v>
      </c>
      <c r="T501" t="s">
        <v>66</v>
      </c>
      <c r="U501" t="s">
        <v>67</v>
      </c>
      <c r="V501" t="s">
        <v>67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68</v>
      </c>
      <c r="AD501" t="b">
        <v>0</v>
      </c>
      <c r="AE501" t="b">
        <v>0</v>
      </c>
      <c r="AF501" t="s">
        <v>69</v>
      </c>
      <c r="AG501" t="s">
        <v>60</v>
      </c>
      <c r="AH501" t="s">
        <v>60</v>
      </c>
      <c r="AI501" t="b">
        <v>1</v>
      </c>
      <c r="AJ501" t="s">
        <v>60</v>
      </c>
      <c r="AK501" t="s">
        <v>60</v>
      </c>
      <c r="AL501" t="s">
        <v>60</v>
      </c>
      <c r="AM501" t="s">
        <v>60</v>
      </c>
      <c r="AN501" t="s">
        <v>60</v>
      </c>
      <c r="AO501" t="s">
        <v>117</v>
      </c>
      <c r="AP501" t="b">
        <v>0</v>
      </c>
      <c r="AQ501" t="b">
        <v>0</v>
      </c>
      <c r="AR501" t="s">
        <v>71</v>
      </c>
      <c r="AS501" t="b">
        <v>0</v>
      </c>
      <c r="AT501" t="s">
        <v>60</v>
      </c>
      <c r="AU501" t="s">
        <v>60</v>
      </c>
      <c r="AX501" t="s">
        <v>60</v>
      </c>
      <c r="AY501" t="s">
        <v>60</v>
      </c>
      <c r="BA501" t="b">
        <v>0</v>
      </c>
      <c r="BB501" t="s">
        <v>60</v>
      </c>
      <c r="BC501">
        <v>9001200</v>
      </c>
      <c r="BD501" t="s">
        <v>60</v>
      </c>
    </row>
    <row r="502" spans="1:56" x14ac:dyDescent="0.25">
      <c r="A502" t="s">
        <v>188</v>
      </c>
      <c r="B502" t="s">
        <v>623</v>
      </c>
      <c r="C502" t="str">
        <f>"0400410"</f>
        <v>0400410</v>
      </c>
      <c r="D502" t="s">
        <v>81</v>
      </c>
      <c r="E502" t="s">
        <v>81</v>
      </c>
      <c r="F502" t="s">
        <v>199</v>
      </c>
      <c r="G502" t="s">
        <v>443</v>
      </c>
      <c r="H502" t="str">
        <f>"01102"</f>
        <v>01102</v>
      </c>
      <c r="I502" t="s">
        <v>60</v>
      </c>
      <c r="J502" t="s">
        <v>200</v>
      </c>
      <c r="K502" t="s">
        <v>62</v>
      </c>
      <c r="L502">
        <v>20</v>
      </c>
      <c r="N502" t="str">
        <f t="shared" si="21"/>
        <v>0</v>
      </c>
      <c r="O502">
        <v>20</v>
      </c>
      <c r="P502" t="s">
        <v>96</v>
      </c>
      <c r="Q502" t="s">
        <v>79</v>
      </c>
      <c r="R502" t="s">
        <v>79</v>
      </c>
      <c r="S502" t="s">
        <v>65</v>
      </c>
      <c r="T502" t="s">
        <v>66</v>
      </c>
      <c r="U502" t="s">
        <v>67</v>
      </c>
      <c r="V502" t="s">
        <v>67</v>
      </c>
      <c r="X502" t="b">
        <v>1</v>
      </c>
      <c r="Y502" t="b">
        <v>1</v>
      </c>
      <c r="Z502" t="b">
        <v>1</v>
      </c>
      <c r="AA502">
        <v>103</v>
      </c>
      <c r="AB502">
        <v>230</v>
      </c>
      <c r="AC502" t="s">
        <v>68</v>
      </c>
      <c r="AD502" t="b">
        <v>0</v>
      </c>
      <c r="AE502" t="b">
        <v>0</v>
      </c>
      <c r="AF502" t="s">
        <v>69</v>
      </c>
      <c r="AG502" t="s">
        <v>60</v>
      </c>
      <c r="AH502" t="s">
        <v>60</v>
      </c>
      <c r="AI502" t="b">
        <v>1</v>
      </c>
      <c r="AJ502" t="s">
        <v>60</v>
      </c>
      <c r="AK502" t="s">
        <v>60</v>
      </c>
      <c r="AL502" t="s">
        <v>60</v>
      </c>
      <c r="AM502" t="s">
        <v>60</v>
      </c>
      <c r="AN502" t="s">
        <v>60</v>
      </c>
      <c r="AO502" t="s">
        <v>70</v>
      </c>
      <c r="AP502" t="b">
        <v>0</v>
      </c>
      <c r="AQ502" t="b">
        <v>0</v>
      </c>
      <c r="AR502" t="s">
        <v>71</v>
      </c>
      <c r="AS502" t="b">
        <v>0</v>
      </c>
      <c r="AT502" t="s">
        <v>60</v>
      </c>
      <c r="AU502" t="s">
        <v>60</v>
      </c>
      <c r="AX502" t="s">
        <v>60</v>
      </c>
      <c r="AY502" t="s">
        <v>60</v>
      </c>
      <c r="BA502" t="b">
        <v>0</v>
      </c>
      <c r="BB502" t="s">
        <v>60</v>
      </c>
      <c r="BD502" t="s">
        <v>60</v>
      </c>
    </row>
    <row r="503" spans="1:56" x14ac:dyDescent="0.25">
      <c r="A503" t="s">
        <v>247</v>
      </c>
      <c r="B503" t="s">
        <v>624</v>
      </c>
      <c r="C503">
        <v>1202300</v>
      </c>
      <c r="D503" t="s">
        <v>85</v>
      </c>
      <c r="E503" t="s">
        <v>85</v>
      </c>
      <c r="F503" t="s">
        <v>284</v>
      </c>
      <c r="G503" t="s">
        <v>439</v>
      </c>
      <c r="H503" t="s">
        <v>285</v>
      </c>
      <c r="I503" t="s">
        <v>60</v>
      </c>
      <c r="J503" t="s">
        <v>286</v>
      </c>
      <c r="K503" t="s">
        <v>62</v>
      </c>
      <c r="L503">
        <v>30</v>
      </c>
      <c r="N503" t="str">
        <f t="shared" si="21"/>
        <v>0</v>
      </c>
      <c r="O503">
        <v>30</v>
      </c>
      <c r="P503" t="s">
        <v>96</v>
      </c>
      <c r="Q503" t="s">
        <v>64</v>
      </c>
      <c r="R503" t="s">
        <v>79</v>
      </c>
      <c r="S503" t="s">
        <v>65</v>
      </c>
      <c r="T503" t="s">
        <v>66</v>
      </c>
      <c r="U503" t="s">
        <v>67</v>
      </c>
      <c r="V503" t="s">
        <v>67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68</v>
      </c>
      <c r="AD503" t="b">
        <v>0</v>
      </c>
      <c r="AE503" t="b">
        <v>0</v>
      </c>
      <c r="AF503" t="s">
        <v>69</v>
      </c>
      <c r="AG503" t="s">
        <v>60</v>
      </c>
      <c r="AH503" t="s">
        <v>60</v>
      </c>
      <c r="AI503" t="b">
        <v>1</v>
      </c>
      <c r="AJ503" t="s">
        <v>92</v>
      </c>
      <c r="AK503" t="s">
        <v>60</v>
      </c>
      <c r="AL503" t="s">
        <v>60</v>
      </c>
      <c r="AM503" t="s">
        <v>60</v>
      </c>
      <c r="AN503" t="s">
        <v>60</v>
      </c>
      <c r="AO503" t="s">
        <v>70</v>
      </c>
      <c r="AP503" t="b">
        <v>0</v>
      </c>
      <c r="AQ503" t="b">
        <v>0</v>
      </c>
      <c r="AR503" t="s">
        <v>71</v>
      </c>
      <c r="AS503" t="b">
        <v>0</v>
      </c>
      <c r="AT503" t="s">
        <v>60</v>
      </c>
      <c r="AU503" t="s">
        <v>60</v>
      </c>
      <c r="AX503" t="s">
        <v>60</v>
      </c>
      <c r="AY503" t="s">
        <v>60</v>
      </c>
      <c r="BA503" t="b">
        <v>0</v>
      </c>
      <c r="BB503" t="s">
        <v>60</v>
      </c>
      <c r="BD503" t="s">
        <v>60</v>
      </c>
    </row>
    <row r="504" spans="1:56" x14ac:dyDescent="0.25">
      <c r="A504" t="s">
        <v>247</v>
      </c>
      <c r="B504" t="s">
        <v>559</v>
      </c>
      <c r="C504">
        <v>1206310</v>
      </c>
      <c r="D504" t="s">
        <v>58</v>
      </c>
      <c r="E504" t="s">
        <v>58</v>
      </c>
      <c r="G504" t="s">
        <v>625</v>
      </c>
      <c r="H504" t="s">
        <v>557</v>
      </c>
      <c r="I504" t="s">
        <v>60</v>
      </c>
      <c r="J504" t="s">
        <v>558</v>
      </c>
      <c r="K504" t="s">
        <v>62</v>
      </c>
      <c r="L504">
        <v>25</v>
      </c>
      <c r="N504" t="str">
        <f t="shared" si="21"/>
        <v>0</v>
      </c>
      <c r="O504">
        <v>25</v>
      </c>
      <c r="P504" t="s">
        <v>96</v>
      </c>
      <c r="Q504" t="s">
        <v>79</v>
      </c>
      <c r="R504" t="s">
        <v>79</v>
      </c>
      <c r="S504" t="s">
        <v>65</v>
      </c>
      <c r="T504" t="s">
        <v>66</v>
      </c>
      <c r="U504" t="s">
        <v>67</v>
      </c>
      <c r="V504" t="s">
        <v>67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68</v>
      </c>
      <c r="AD504" t="b">
        <v>0</v>
      </c>
      <c r="AE504" t="b">
        <v>0</v>
      </c>
      <c r="AF504" t="s">
        <v>69</v>
      </c>
      <c r="AG504" t="s">
        <v>60</v>
      </c>
      <c r="AH504" t="s">
        <v>60</v>
      </c>
      <c r="AI504" t="b">
        <v>1</v>
      </c>
      <c r="AJ504" t="s">
        <v>60</v>
      </c>
      <c r="AK504" t="s">
        <v>60</v>
      </c>
      <c r="AL504" t="s">
        <v>60</v>
      </c>
      <c r="AM504" t="s">
        <v>60</v>
      </c>
      <c r="AN504" t="s">
        <v>60</v>
      </c>
      <c r="AO504" t="s">
        <v>70</v>
      </c>
      <c r="AP504" t="b">
        <v>0</v>
      </c>
      <c r="AQ504" t="b">
        <v>0</v>
      </c>
      <c r="AR504" t="s">
        <v>71</v>
      </c>
      <c r="AS504" t="b">
        <v>0</v>
      </c>
      <c r="AT504" t="s">
        <v>60</v>
      </c>
      <c r="AU504" t="s">
        <v>60</v>
      </c>
      <c r="AX504" t="s">
        <v>60</v>
      </c>
      <c r="AY504" t="s">
        <v>60</v>
      </c>
      <c r="BA504" t="b">
        <v>0</v>
      </c>
      <c r="BB504" t="s">
        <v>60</v>
      </c>
      <c r="BD504" t="s">
        <v>60</v>
      </c>
    </row>
    <row r="505" spans="1:56" x14ac:dyDescent="0.25">
      <c r="A505" t="s">
        <v>287</v>
      </c>
      <c r="B505" t="s">
        <v>304</v>
      </c>
      <c r="C505">
        <v>1503350</v>
      </c>
      <c r="D505" t="s">
        <v>81</v>
      </c>
      <c r="E505" t="s">
        <v>81</v>
      </c>
      <c r="F505" t="s">
        <v>292</v>
      </c>
      <c r="G505" t="s">
        <v>575</v>
      </c>
      <c r="H505" t="str">
        <f>"01804"</f>
        <v>01804</v>
      </c>
      <c r="I505" t="s">
        <v>60</v>
      </c>
      <c r="J505" t="s">
        <v>290</v>
      </c>
      <c r="K505" t="s">
        <v>62</v>
      </c>
      <c r="L505">
        <v>27</v>
      </c>
      <c r="N505" t="str">
        <f t="shared" si="21"/>
        <v>0</v>
      </c>
      <c r="O505">
        <v>27</v>
      </c>
      <c r="P505" t="s">
        <v>78</v>
      </c>
      <c r="Q505" t="s">
        <v>79</v>
      </c>
      <c r="R505" t="s">
        <v>79</v>
      </c>
      <c r="S505" t="s">
        <v>65</v>
      </c>
      <c r="T505" t="s">
        <v>66</v>
      </c>
      <c r="U505" t="s">
        <v>67</v>
      </c>
      <c r="V505" t="s">
        <v>67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68</v>
      </c>
      <c r="AD505" t="b">
        <v>0</v>
      </c>
      <c r="AE505" t="b">
        <v>0</v>
      </c>
      <c r="AF505" t="s">
        <v>69</v>
      </c>
      <c r="AG505" t="s">
        <v>60</v>
      </c>
      <c r="AH505" t="s">
        <v>60</v>
      </c>
      <c r="AI505" t="b">
        <v>1</v>
      </c>
      <c r="AJ505" t="s">
        <v>60</v>
      </c>
      <c r="AK505" t="s">
        <v>60</v>
      </c>
      <c r="AL505" t="s">
        <v>60</v>
      </c>
      <c r="AM505" t="s">
        <v>60</v>
      </c>
      <c r="AN505" t="s">
        <v>60</v>
      </c>
      <c r="AO505" t="s">
        <v>117</v>
      </c>
      <c r="AP505" t="b">
        <v>0</v>
      </c>
      <c r="AQ505" t="b">
        <v>0</v>
      </c>
      <c r="AR505" t="s">
        <v>71</v>
      </c>
      <c r="AS505" t="b">
        <v>0</v>
      </c>
      <c r="AT505" t="s">
        <v>60</v>
      </c>
      <c r="AU505" t="s">
        <v>60</v>
      </c>
      <c r="AX505" t="s">
        <v>60</v>
      </c>
      <c r="AY505" t="s">
        <v>60</v>
      </c>
      <c r="BA505" t="b">
        <v>0</v>
      </c>
      <c r="BB505" t="s">
        <v>60</v>
      </c>
      <c r="BD505" t="s">
        <v>60</v>
      </c>
    </row>
    <row r="506" spans="1:56" x14ac:dyDescent="0.25">
      <c r="A506" t="s">
        <v>247</v>
      </c>
      <c r="B506" t="s">
        <v>433</v>
      </c>
      <c r="C506">
        <v>1200310</v>
      </c>
      <c r="D506" t="s">
        <v>73</v>
      </c>
      <c r="E506" t="s">
        <v>73</v>
      </c>
      <c r="G506" t="s">
        <v>626</v>
      </c>
      <c r="H506" t="str">
        <f>"01306"</f>
        <v>01306</v>
      </c>
      <c r="I506" t="s">
        <v>60</v>
      </c>
      <c r="J506" t="s">
        <v>561</v>
      </c>
      <c r="K506" t="s">
        <v>62</v>
      </c>
      <c r="L506">
        <v>25</v>
      </c>
      <c r="N506" t="str">
        <f t="shared" si="21"/>
        <v>0</v>
      </c>
      <c r="O506">
        <v>25</v>
      </c>
      <c r="P506" t="s">
        <v>96</v>
      </c>
      <c r="Q506" t="s">
        <v>79</v>
      </c>
      <c r="R506" t="s">
        <v>79</v>
      </c>
      <c r="S506" t="s">
        <v>65</v>
      </c>
      <c r="T506" t="s">
        <v>66</v>
      </c>
      <c r="U506" t="s">
        <v>67</v>
      </c>
      <c r="V506" t="s">
        <v>67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68</v>
      </c>
      <c r="AD506" t="b">
        <v>0</v>
      </c>
      <c r="AE506" t="b">
        <v>0</v>
      </c>
      <c r="AF506" t="s">
        <v>69</v>
      </c>
      <c r="AG506" t="s">
        <v>60</v>
      </c>
      <c r="AH506" t="s">
        <v>60</v>
      </c>
      <c r="AI506" t="b">
        <v>1</v>
      </c>
      <c r="AJ506" t="s">
        <v>60</v>
      </c>
      <c r="AK506" t="s">
        <v>60</v>
      </c>
      <c r="AL506" t="s">
        <v>60</v>
      </c>
      <c r="AM506" t="s">
        <v>60</v>
      </c>
      <c r="AN506" t="s">
        <v>60</v>
      </c>
      <c r="AO506" t="s">
        <v>70</v>
      </c>
      <c r="AP506" t="b">
        <v>0</v>
      </c>
      <c r="AQ506" t="b">
        <v>0</v>
      </c>
      <c r="AR506" t="s">
        <v>71</v>
      </c>
      <c r="AS506" t="b">
        <v>0</v>
      </c>
      <c r="AT506" t="s">
        <v>72</v>
      </c>
      <c r="AU506" t="s">
        <v>60</v>
      </c>
      <c r="AX506" t="s">
        <v>60</v>
      </c>
      <c r="AY506" t="s">
        <v>60</v>
      </c>
      <c r="BA506" t="b">
        <v>0</v>
      </c>
      <c r="BB506" t="s">
        <v>60</v>
      </c>
      <c r="BD506" t="s">
        <v>60</v>
      </c>
    </row>
    <row r="507" spans="1:56" x14ac:dyDescent="0.25">
      <c r="A507" t="s">
        <v>306</v>
      </c>
      <c r="B507" t="s">
        <v>310</v>
      </c>
      <c r="C507">
        <v>2000350</v>
      </c>
      <c r="D507" t="s">
        <v>85</v>
      </c>
      <c r="E507" t="s">
        <v>85</v>
      </c>
      <c r="G507" t="s">
        <v>444</v>
      </c>
      <c r="H507" t="str">
        <f>"01402"</f>
        <v>01402</v>
      </c>
      <c r="I507" t="s">
        <v>60</v>
      </c>
      <c r="J507" t="s">
        <v>627</v>
      </c>
      <c r="K507" t="s">
        <v>62</v>
      </c>
      <c r="L507">
        <v>30</v>
      </c>
      <c r="N507" t="str">
        <f t="shared" si="21"/>
        <v>0</v>
      </c>
      <c r="O507">
        <v>30</v>
      </c>
      <c r="P507" t="s">
        <v>96</v>
      </c>
      <c r="Q507" t="s">
        <v>79</v>
      </c>
      <c r="R507" t="s">
        <v>79</v>
      </c>
      <c r="S507" t="s">
        <v>65</v>
      </c>
      <c r="T507" t="s">
        <v>66</v>
      </c>
      <c r="U507" t="s">
        <v>67</v>
      </c>
      <c r="V507" t="s">
        <v>67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68</v>
      </c>
      <c r="AD507" t="b">
        <v>0</v>
      </c>
      <c r="AE507" t="b">
        <v>0</v>
      </c>
      <c r="AF507" t="s">
        <v>69</v>
      </c>
      <c r="AG507" t="s">
        <v>60</v>
      </c>
      <c r="AH507" t="s">
        <v>60</v>
      </c>
      <c r="AI507" t="b">
        <v>1</v>
      </c>
      <c r="AJ507" t="s">
        <v>60</v>
      </c>
      <c r="AK507" t="s">
        <v>60</v>
      </c>
      <c r="AL507" t="s">
        <v>60</v>
      </c>
      <c r="AM507" t="s">
        <v>60</v>
      </c>
      <c r="AN507" t="s">
        <v>60</v>
      </c>
      <c r="AO507" t="s">
        <v>70</v>
      </c>
      <c r="AP507" t="b">
        <v>0</v>
      </c>
      <c r="AQ507" t="b">
        <v>0</v>
      </c>
      <c r="AR507" t="s">
        <v>71</v>
      </c>
      <c r="AS507" t="b">
        <v>0</v>
      </c>
      <c r="AT507" t="s">
        <v>60</v>
      </c>
      <c r="AU507" t="s">
        <v>60</v>
      </c>
      <c r="AX507" t="s">
        <v>60</v>
      </c>
      <c r="AY507" t="s">
        <v>60</v>
      </c>
      <c r="BA507" t="b">
        <v>0</v>
      </c>
      <c r="BB507" t="s">
        <v>60</v>
      </c>
      <c r="BD507" t="s">
        <v>60</v>
      </c>
    </row>
    <row r="508" spans="1:56" x14ac:dyDescent="0.25">
      <c r="A508" t="s">
        <v>247</v>
      </c>
      <c r="B508" t="s">
        <v>256</v>
      </c>
      <c r="C508">
        <v>1200340</v>
      </c>
      <c r="D508" t="s">
        <v>81</v>
      </c>
      <c r="E508" t="s">
        <v>81</v>
      </c>
      <c r="F508" t="s">
        <v>257</v>
      </c>
      <c r="G508" t="s">
        <v>443</v>
      </c>
      <c r="H508" t="str">
        <f>"01304"</f>
        <v>01304</v>
      </c>
      <c r="I508" t="s">
        <v>60</v>
      </c>
      <c r="J508" t="s">
        <v>258</v>
      </c>
      <c r="K508" t="s">
        <v>62</v>
      </c>
      <c r="L508">
        <v>26</v>
      </c>
      <c r="N508" t="str">
        <f t="shared" si="21"/>
        <v>0</v>
      </c>
      <c r="O508">
        <v>26</v>
      </c>
      <c r="P508" t="s">
        <v>96</v>
      </c>
      <c r="Q508" t="s">
        <v>64</v>
      </c>
      <c r="R508" t="s">
        <v>79</v>
      </c>
      <c r="S508" t="s">
        <v>65</v>
      </c>
      <c r="T508" t="s">
        <v>66</v>
      </c>
      <c r="U508" t="s">
        <v>67</v>
      </c>
      <c r="V508" t="s">
        <v>67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68</v>
      </c>
      <c r="AD508" t="b">
        <v>0</v>
      </c>
      <c r="AE508" t="b">
        <v>0</v>
      </c>
      <c r="AF508" t="s">
        <v>69</v>
      </c>
      <c r="AG508" t="s">
        <v>60</v>
      </c>
      <c r="AH508" t="s">
        <v>60</v>
      </c>
      <c r="AI508" t="b">
        <v>1</v>
      </c>
      <c r="AJ508" t="s">
        <v>92</v>
      </c>
      <c r="AK508" t="s">
        <v>60</v>
      </c>
      <c r="AL508" t="s">
        <v>60</v>
      </c>
      <c r="AM508" t="s">
        <v>60</v>
      </c>
      <c r="AN508" t="s">
        <v>60</v>
      </c>
      <c r="AO508" t="s">
        <v>70</v>
      </c>
      <c r="AP508" t="b">
        <v>0</v>
      </c>
      <c r="AQ508" t="b">
        <v>0</v>
      </c>
      <c r="AR508" t="s">
        <v>71</v>
      </c>
      <c r="AS508" t="b">
        <v>0</v>
      </c>
      <c r="AT508" t="s">
        <v>60</v>
      </c>
      <c r="AU508" t="s">
        <v>60</v>
      </c>
      <c r="AX508" t="s">
        <v>60</v>
      </c>
      <c r="AY508" t="s">
        <v>60</v>
      </c>
      <c r="BA508" t="b">
        <v>0</v>
      </c>
      <c r="BB508" t="s">
        <v>60</v>
      </c>
      <c r="BD508" t="s">
        <v>60</v>
      </c>
    </row>
    <row r="509" spans="1:56" x14ac:dyDescent="0.25">
      <c r="A509" t="s">
        <v>247</v>
      </c>
      <c r="B509" t="s">
        <v>253</v>
      </c>
      <c r="C509">
        <v>1200330</v>
      </c>
      <c r="D509" t="s">
        <v>102</v>
      </c>
      <c r="E509" t="s">
        <v>102</v>
      </c>
      <c r="F509" t="s">
        <v>420</v>
      </c>
      <c r="G509" t="s">
        <v>432</v>
      </c>
      <c r="H509" t="str">
        <f>"01303"</f>
        <v>01303</v>
      </c>
      <c r="I509" t="s">
        <v>60</v>
      </c>
      <c r="J509" t="s">
        <v>421</v>
      </c>
      <c r="K509" t="s">
        <v>62</v>
      </c>
      <c r="L509">
        <v>25</v>
      </c>
      <c r="N509" t="str">
        <f t="shared" si="21"/>
        <v>0</v>
      </c>
      <c r="O509">
        <v>25</v>
      </c>
      <c r="P509" t="s">
        <v>96</v>
      </c>
      <c r="Q509" t="s">
        <v>79</v>
      </c>
      <c r="S509" t="s">
        <v>65</v>
      </c>
      <c r="T509" t="s">
        <v>66</v>
      </c>
      <c r="U509" t="s">
        <v>67</v>
      </c>
      <c r="V509" t="s">
        <v>67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68</v>
      </c>
      <c r="AD509" t="b">
        <v>0</v>
      </c>
      <c r="AE509" t="b">
        <v>0</v>
      </c>
      <c r="AF509" t="s">
        <v>69</v>
      </c>
      <c r="AG509" t="s">
        <v>60</v>
      </c>
      <c r="AH509" t="s">
        <v>60</v>
      </c>
      <c r="AI509" t="b">
        <v>1</v>
      </c>
      <c r="AJ509" t="s">
        <v>60</v>
      </c>
      <c r="AK509" t="s">
        <v>60</v>
      </c>
      <c r="AL509" t="s">
        <v>60</v>
      </c>
      <c r="AM509" t="s">
        <v>60</v>
      </c>
      <c r="AN509" t="s">
        <v>60</v>
      </c>
      <c r="AO509" t="s">
        <v>70</v>
      </c>
      <c r="AP509" t="b">
        <v>0</v>
      </c>
      <c r="AQ509" t="b">
        <v>0</v>
      </c>
      <c r="AR509" t="s">
        <v>71</v>
      </c>
      <c r="AS509" t="b">
        <v>0</v>
      </c>
      <c r="AT509" t="s">
        <v>60</v>
      </c>
      <c r="AU509" t="s">
        <v>60</v>
      </c>
      <c r="AX509" t="s">
        <v>60</v>
      </c>
      <c r="AY509" t="s">
        <v>60</v>
      </c>
      <c r="BA509" t="b">
        <v>0</v>
      </c>
      <c r="BB509" t="s">
        <v>60</v>
      </c>
      <c r="BD509" t="s">
        <v>60</v>
      </c>
    </row>
    <row r="510" spans="1:56" x14ac:dyDescent="0.25">
      <c r="A510" t="s">
        <v>247</v>
      </c>
      <c r="B510" t="s">
        <v>574</v>
      </c>
      <c r="C510">
        <v>1206300</v>
      </c>
      <c r="D510" t="s">
        <v>81</v>
      </c>
      <c r="E510" t="s">
        <v>81</v>
      </c>
      <c r="F510" t="s">
        <v>131</v>
      </c>
      <c r="G510" t="s">
        <v>432</v>
      </c>
      <c r="H510" t="str">
        <f>"01710"</f>
        <v>01710</v>
      </c>
      <c r="I510" t="s">
        <v>60</v>
      </c>
      <c r="J510" t="s">
        <v>130</v>
      </c>
      <c r="K510" t="s">
        <v>62</v>
      </c>
      <c r="L510">
        <v>28</v>
      </c>
      <c r="N510" t="str">
        <f t="shared" si="21"/>
        <v>0</v>
      </c>
      <c r="O510">
        <v>28</v>
      </c>
      <c r="P510" t="s">
        <v>96</v>
      </c>
      <c r="Q510" t="s">
        <v>79</v>
      </c>
      <c r="R510" t="s">
        <v>79</v>
      </c>
      <c r="S510" t="s">
        <v>65</v>
      </c>
      <c r="T510" t="s">
        <v>66</v>
      </c>
      <c r="U510" t="s">
        <v>67</v>
      </c>
      <c r="V510" t="s">
        <v>67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68</v>
      </c>
      <c r="AD510" t="b">
        <v>0</v>
      </c>
      <c r="AE510" t="b">
        <v>0</v>
      </c>
      <c r="AF510" t="s">
        <v>69</v>
      </c>
      <c r="AG510" t="s">
        <v>60</v>
      </c>
      <c r="AH510" t="s">
        <v>60</v>
      </c>
      <c r="AI510" t="b">
        <v>1</v>
      </c>
      <c r="AJ510" t="s">
        <v>60</v>
      </c>
      <c r="AK510" t="s">
        <v>60</v>
      </c>
      <c r="AL510" t="s">
        <v>60</v>
      </c>
      <c r="AM510" t="s">
        <v>60</v>
      </c>
      <c r="AN510" t="s">
        <v>60</v>
      </c>
      <c r="AO510" t="s">
        <v>70</v>
      </c>
      <c r="AP510" t="b">
        <v>0</v>
      </c>
      <c r="AQ510" t="b">
        <v>0</v>
      </c>
      <c r="AR510" t="s">
        <v>71</v>
      </c>
      <c r="AS510" t="b">
        <v>0</v>
      </c>
      <c r="AT510" t="s">
        <v>60</v>
      </c>
      <c r="AU510" t="s">
        <v>60</v>
      </c>
      <c r="AX510" t="s">
        <v>60</v>
      </c>
      <c r="AY510" t="s">
        <v>60</v>
      </c>
      <c r="BA510" t="b">
        <v>0</v>
      </c>
      <c r="BB510" t="s">
        <v>60</v>
      </c>
      <c r="BD510" t="s">
        <v>60</v>
      </c>
    </row>
    <row r="511" spans="1:56" x14ac:dyDescent="0.25">
      <c r="A511" t="s">
        <v>377</v>
      </c>
      <c r="B511" t="s">
        <v>382</v>
      </c>
      <c r="C511">
        <v>2109310</v>
      </c>
      <c r="D511" t="s">
        <v>102</v>
      </c>
      <c r="E511" t="s">
        <v>102</v>
      </c>
      <c r="F511" t="s">
        <v>358</v>
      </c>
      <c r="G511" t="s">
        <v>628</v>
      </c>
      <c r="H511" t="str">
        <f>"01152"</f>
        <v>01152</v>
      </c>
      <c r="I511" t="s">
        <v>60</v>
      </c>
      <c r="J511" t="s">
        <v>359</v>
      </c>
      <c r="K511" t="s">
        <v>62</v>
      </c>
      <c r="L511">
        <v>25</v>
      </c>
      <c r="N511" t="str">
        <f t="shared" si="21"/>
        <v>0</v>
      </c>
      <c r="O511">
        <v>25</v>
      </c>
      <c r="P511" t="s">
        <v>96</v>
      </c>
      <c r="Q511" t="s">
        <v>79</v>
      </c>
      <c r="R511" t="s">
        <v>79</v>
      </c>
      <c r="S511" t="s">
        <v>65</v>
      </c>
      <c r="T511" t="s">
        <v>66</v>
      </c>
      <c r="U511" t="s">
        <v>67</v>
      </c>
      <c r="V511" t="s">
        <v>67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68</v>
      </c>
      <c r="AD511" t="b">
        <v>0</v>
      </c>
      <c r="AE511" t="b">
        <v>0</v>
      </c>
      <c r="AF511" t="s">
        <v>69</v>
      </c>
      <c r="AG511" t="s">
        <v>60</v>
      </c>
      <c r="AH511" t="s">
        <v>60</v>
      </c>
      <c r="AI511" t="b">
        <v>1</v>
      </c>
      <c r="AJ511" t="s">
        <v>60</v>
      </c>
      <c r="AK511" t="s">
        <v>60</v>
      </c>
      <c r="AL511" t="s">
        <v>60</v>
      </c>
      <c r="AM511" t="s">
        <v>60</v>
      </c>
      <c r="AN511" t="s">
        <v>116</v>
      </c>
      <c r="AO511" t="s">
        <v>70</v>
      </c>
      <c r="AP511" t="b">
        <v>0</v>
      </c>
      <c r="AQ511" t="b">
        <v>0</v>
      </c>
      <c r="AR511" t="s">
        <v>71</v>
      </c>
      <c r="AS511" t="b">
        <v>0</v>
      </c>
      <c r="AT511" t="s">
        <v>60</v>
      </c>
      <c r="AU511" t="s">
        <v>60</v>
      </c>
      <c r="AX511" t="s">
        <v>60</v>
      </c>
      <c r="AY511" t="s">
        <v>60</v>
      </c>
      <c r="BA511" t="b">
        <v>0</v>
      </c>
      <c r="BB511" t="s">
        <v>60</v>
      </c>
      <c r="BD511" t="s">
        <v>60</v>
      </c>
    </row>
    <row r="512" spans="1:56" x14ac:dyDescent="0.25">
      <c r="A512" t="s">
        <v>120</v>
      </c>
      <c r="B512" t="s">
        <v>121</v>
      </c>
      <c r="C512">
        <v>2102310</v>
      </c>
      <c r="D512" t="s">
        <v>73</v>
      </c>
      <c r="E512" t="s">
        <v>73</v>
      </c>
      <c r="F512" t="s">
        <v>103</v>
      </c>
      <c r="G512" t="s">
        <v>629</v>
      </c>
      <c r="H512" t="str">
        <f>"01160"</f>
        <v>01160</v>
      </c>
      <c r="I512" t="s">
        <v>60</v>
      </c>
      <c r="J512" t="s">
        <v>104</v>
      </c>
      <c r="K512" t="s">
        <v>62</v>
      </c>
      <c r="L512">
        <v>25</v>
      </c>
      <c r="N512" t="str">
        <f t="shared" si="21"/>
        <v>0</v>
      </c>
      <c r="O512">
        <v>25</v>
      </c>
      <c r="P512" t="s">
        <v>78</v>
      </c>
      <c r="Q512" t="s">
        <v>79</v>
      </c>
      <c r="S512" t="s">
        <v>65</v>
      </c>
      <c r="T512" t="s">
        <v>66</v>
      </c>
      <c r="U512" t="s">
        <v>67</v>
      </c>
      <c r="V512" t="s">
        <v>67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68</v>
      </c>
      <c r="AD512" t="b">
        <v>0</v>
      </c>
      <c r="AE512" t="b">
        <v>0</v>
      </c>
      <c r="AF512" t="s">
        <v>69</v>
      </c>
      <c r="AG512" t="s">
        <v>60</v>
      </c>
      <c r="AH512" t="s">
        <v>60</v>
      </c>
      <c r="AI512" t="b">
        <v>1</v>
      </c>
      <c r="AJ512" t="s">
        <v>60</v>
      </c>
      <c r="AK512" t="s">
        <v>60</v>
      </c>
      <c r="AL512" t="s">
        <v>60</v>
      </c>
      <c r="AM512" t="s">
        <v>60</v>
      </c>
      <c r="AN512" t="s">
        <v>60</v>
      </c>
      <c r="AO512" t="s">
        <v>70</v>
      </c>
      <c r="AP512" t="b">
        <v>0</v>
      </c>
      <c r="AQ512" t="b">
        <v>0</v>
      </c>
      <c r="AR512" t="s">
        <v>71</v>
      </c>
      <c r="AS512" t="b">
        <v>0</v>
      </c>
      <c r="AT512" t="s">
        <v>60</v>
      </c>
      <c r="AU512" t="s">
        <v>60</v>
      </c>
      <c r="AX512" t="s">
        <v>60</v>
      </c>
      <c r="AY512" t="s">
        <v>60</v>
      </c>
      <c r="BA512" t="b">
        <v>0</v>
      </c>
      <c r="BB512" t="s">
        <v>60</v>
      </c>
      <c r="BD512" t="s">
        <v>60</v>
      </c>
    </row>
    <row r="513" spans="1:56" x14ac:dyDescent="0.25">
      <c r="A513" t="s">
        <v>56</v>
      </c>
      <c r="B513" t="s">
        <v>586</v>
      </c>
      <c r="C513">
        <v>2106320</v>
      </c>
      <c r="D513" t="s">
        <v>105</v>
      </c>
      <c r="E513" t="s">
        <v>105</v>
      </c>
      <c r="F513" t="s">
        <v>59</v>
      </c>
      <c r="G513" t="s">
        <v>630</v>
      </c>
      <c r="H513" t="str">
        <f>"01250"</f>
        <v>01250</v>
      </c>
      <c r="I513" t="s">
        <v>60</v>
      </c>
      <c r="J513" t="s">
        <v>61</v>
      </c>
      <c r="K513" t="s">
        <v>62</v>
      </c>
      <c r="L513">
        <v>25</v>
      </c>
      <c r="N513" t="str">
        <f t="shared" si="21"/>
        <v>0</v>
      </c>
      <c r="O513">
        <v>25</v>
      </c>
      <c r="P513" t="s">
        <v>78</v>
      </c>
      <c r="Q513" t="s">
        <v>64</v>
      </c>
      <c r="S513" t="s">
        <v>65</v>
      </c>
      <c r="T513" t="s">
        <v>66</v>
      </c>
      <c r="U513" t="s">
        <v>67</v>
      </c>
      <c r="V513" t="s">
        <v>67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68</v>
      </c>
      <c r="AD513" t="b">
        <v>0</v>
      </c>
      <c r="AE513" t="b">
        <v>0</v>
      </c>
      <c r="AF513" t="s">
        <v>69</v>
      </c>
      <c r="AG513" t="s">
        <v>60</v>
      </c>
      <c r="AH513" t="s">
        <v>60</v>
      </c>
      <c r="AI513" t="b">
        <v>1</v>
      </c>
      <c r="AJ513" t="s">
        <v>92</v>
      </c>
      <c r="AK513" t="s">
        <v>60</v>
      </c>
      <c r="AL513" t="s">
        <v>60</v>
      </c>
      <c r="AM513" t="s">
        <v>60</v>
      </c>
      <c r="AN513" t="s">
        <v>60</v>
      </c>
      <c r="AO513" t="s">
        <v>70</v>
      </c>
      <c r="AP513" t="b">
        <v>0</v>
      </c>
      <c r="AQ513" t="b">
        <v>0</v>
      </c>
      <c r="AR513" t="s">
        <v>71</v>
      </c>
      <c r="AS513" t="b">
        <v>0</v>
      </c>
      <c r="AT513" t="s">
        <v>72</v>
      </c>
      <c r="AU513" t="s">
        <v>60</v>
      </c>
      <c r="AX513" t="s">
        <v>60</v>
      </c>
      <c r="AY513" t="s">
        <v>60</v>
      </c>
      <c r="BA513" t="b">
        <v>0</v>
      </c>
      <c r="BB513" t="s">
        <v>60</v>
      </c>
      <c r="BD513" t="s">
        <v>60</v>
      </c>
    </row>
    <row r="514" spans="1:56" x14ac:dyDescent="0.25">
      <c r="A514" t="s">
        <v>341</v>
      </c>
      <c r="B514" t="s">
        <v>350</v>
      </c>
      <c r="C514">
        <v>2104320</v>
      </c>
      <c r="D514" t="s">
        <v>105</v>
      </c>
      <c r="E514" t="s">
        <v>105</v>
      </c>
      <c r="F514" t="s">
        <v>75</v>
      </c>
      <c r="G514" t="s">
        <v>475</v>
      </c>
      <c r="H514" t="str">
        <f>"01609"</f>
        <v>01609</v>
      </c>
      <c r="I514" t="s">
        <v>60</v>
      </c>
      <c r="J514" t="s">
        <v>77</v>
      </c>
      <c r="K514" t="s">
        <v>62</v>
      </c>
      <c r="L514">
        <v>30</v>
      </c>
      <c r="N514" t="str">
        <f t="shared" si="21"/>
        <v>0</v>
      </c>
      <c r="O514">
        <v>30</v>
      </c>
      <c r="P514" t="s">
        <v>63</v>
      </c>
      <c r="Q514" t="s">
        <v>79</v>
      </c>
      <c r="R514" t="s">
        <v>79</v>
      </c>
      <c r="S514" t="s">
        <v>65</v>
      </c>
      <c r="T514" t="s">
        <v>66</v>
      </c>
      <c r="U514" t="s">
        <v>67</v>
      </c>
      <c r="V514" t="s">
        <v>67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68</v>
      </c>
      <c r="AD514" t="b">
        <v>0</v>
      </c>
      <c r="AE514" t="b">
        <v>0</v>
      </c>
      <c r="AF514" t="s">
        <v>69</v>
      </c>
      <c r="AG514" t="s">
        <v>60</v>
      </c>
      <c r="AH514" t="s">
        <v>60</v>
      </c>
      <c r="AI514" t="b">
        <v>1</v>
      </c>
      <c r="AJ514" t="s">
        <v>60</v>
      </c>
      <c r="AK514" t="s">
        <v>60</v>
      </c>
      <c r="AL514" t="s">
        <v>60</v>
      </c>
      <c r="AM514" t="s">
        <v>60</v>
      </c>
      <c r="AN514" t="s">
        <v>60</v>
      </c>
      <c r="AO514" t="s">
        <v>117</v>
      </c>
      <c r="AP514" t="b">
        <v>0</v>
      </c>
      <c r="AQ514" t="b">
        <v>0</v>
      </c>
      <c r="AR514" t="s">
        <v>71</v>
      </c>
      <c r="AS514" t="b">
        <v>0</v>
      </c>
      <c r="AT514" t="s">
        <v>72</v>
      </c>
      <c r="AU514" t="s">
        <v>60</v>
      </c>
      <c r="AX514" t="s">
        <v>60</v>
      </c>
      <c r="AY514" t="s">
        <v>60</v>
      </c>
      <c r="BA514" t="b">
        <v>0</v>
      </c>
      <c r="BB514" t="s">
        <v>60</v>
      </c>
      <c r="BD514" t="s">
        <v>60</v>
      </c>
    </row>
    <row r="515" spans="1:56" x14ac:dyDescent="0.25">
      <c r="A515" t="s">
        <v>341</v>
      </c>
      <c r="B515" t="s">
        <v>353</v>
      </c>
      <c r="C515">
        <v>2107300</v>
      </c>
      <c r="D515" t="s">
        <v>58</v>
      </c>
      <c r="E515" t="s">
        <v>58</v>
      </c>
      <c r="F515" t="s">
        <v>354</v>
      </c>
      <c r="G515" t="s">
        <v>592</v>
      </c>
      <c r="H515" t="str">
        <f>"01158"</f>
        <v>01158</v>
      </c>
      <c r="I515" t="s">
        <v>60</v>
      </c>
      <c r="J515" t="s">
        <v>355</v>
      </c>
      <c r="K515" t="s">
        <v>62</v>
      </c>
      <c r="L515">
        <v>31</v>
      </c>
      <c r="N515">
        <v>1</v>
      </c>
      <c r="O515">
        <v>30</v>
      </c>
      <c r="P515" t="s">
        <v>78</v>
      </c>
      <c r="Q515" t="s">
        <v>79</v>
      </c>
      <c r="R515" t="s">
        <v>79</v>
      </c>
      <c r="S515" t="s">
        <v>65</v>
      </c>
      <c r="T515" t="s">
        <v>66</v>
      </c>
      <c r="U515" t="s">
        <v>67</v>
      </c>
      <c r="V515" t="s">
        <v>67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68</v>
      </c>
      <c r="AD515" t="b">
        <v>0</v>
      </c>
      <c r="AE515" t="b">
        <v>0</v>
      </c>
      <c r="AF515" t="s">
        <v>69</v>
      </c>
      <c r="AG515" t="s">
        <v>60</v>
      </c>
      <c r="AH515" t="s">
        <v>60</v>
      </c>
      <c r="AI515" t="b">
        <v>1</v>
      </c>
      <c r="AJ515" t="s">
        <v>60</v>
      </c>
      <c r="AK515" t="s">
        <v>60</v>
      </c>
      <c r="AL515" t="s">
        <v>60</v>
      </c>
      <c r="AM515" t="s">
        <v>60</v>
      </c>
      <c r="AN515" t="s">
        <v>60</v>
      </c>
      <c r="AO515" t="s">
        <v>117</v>
      </c>
      <c r="AP515" t="b">
        <v>0</v>
      </c>
      <c r="AQ515" t="b">
        <v>0</v>
      </c>
      <c r="AR515" t="s">
        <v>71</v>
      </c>
      <c r="AS515" t="b">
        <v>0</v>
      </c>
      <c r="AT515" t="s">
        <v>60</v>
      </c>
      <c r="AU515" t="s">
        <v>60</v>
      </c>
      <c r="AX515" t="s">
        <v>60</v>
      </c>
      <c r="AY515" t="s">
        <v>60</v>
      </c>
      <c r="BA515" t="b">
        <v>0</v>
      </c>
      <c r="BB515" t="s">
        <v>60</v>
      </c>
      <c r="BD515" t="s">
        <v>60</v>
      </c>
    </row>
    <row r="516" spans="1:56" x14ac:dyDescent="0.25">
      <c r="A516" t="s">
        <v>93</v>
      </c>
      <c r="B516" t="s">
        <v>99</v>
      </c>
      <c r="C516">
        <v>2100310</v>
      </c>
      <c r="D516" t="s">
        <v>102</v>
      </c>
      <c r="E516" t="s">
        <v>102</v>
      </c>
      <c r="G516" t="s">
        <v>440</v>
      </c>
      <c r="H516" t="str">
        <f>"01157"</f>
        <v>01157</v>
      </c>
      <c r="I516" t="s">
        <v>60</v>
      </c>
      <c r="J516" t="s">
        <v>387</v>
      </c>
      <c r="K516" t="s">
        <v>62</v>
      </c>
      <c r="L516">
        <v>25</v>
      </c>
      <c r="N516" t="str">
        <f t="shared" ref="N516:N547" si="22">"0"</f>
        <v>0</v>
      </c>
      <c r="O516">
        <v>25</v>
      </c>
      <c r="P516" t="s">
        <v>96</v>
      </c>
      <c r="Q516" t="s">
        <v>79</v>
      </c>
      <c r="S516" t="s">
        <v>65</v>
      </c>
      <c r="T516" t="s">
        <v>66</v>
      </c>
      <c r="U516" t="s">
        <v>67</v>
      </c>
      <c r="V516" t="s">
        <v>67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68</v>
      </c>
      <c r="AD516" t="b">
        <v>0</v>
      </c>
      <c r="AE516" t="b">
        <v>0</v>
      </c>
      <c r="AF516" t="s">
        <v>69</v>
      </c>
      <c r="AG516" t="s">
        <v>60</v>
      </c>
      <c r="AH516" t="s">
        <v>60</v>
      </c>
      <c r="AI516" t="b">
        <v>1</v>
      </c>
      <c r="AJ516" t="s">
        <v>60</v>
      </c>
      <c r="AK516" t="s">
        <v>60</v>
      </c>
      <c r="AL516" t="s">
        <v>60</v>
      </c>
      <c r="AM516" t="s">
        <v>60</v>
      </c>
      <c r="AN516" t="s">
        <v>97</v>
      </c>
      <c r="AO516" t="s">
        <v>70</v>
      </c>
      <c r="AP516" t="b">
        <v>0</v>
      </c>
      <c r="AQ516" t="b">
        <v>0</v>
      </c>
      <c r="AR516" t="s">
        <v>71</v>
      </c>
      <c r="AS516" t="b">
        <v>0</v>
      </c>
      <c r="AT516" t="s">
        <v>72</v>
      </c>
      <c r="AU516" t="s">
        <v>60</v>
      </c>
      <c r="AX516" t="s">
        <v>60</v>
      </c>
      <c r="AY516" t="s">
        <v>60</v>
      </c>
      <c r="BA516" t="b">
        <v>0</v>
      </c>
      <c r="BB516" t="s">
        <v>60</v>
      </c>
      <c r="BD516" t="s">
        <v>60</v>
      </c>
    </row>
    <row r="517" spans="1:56" x14ac:dyDescent="0.25">
      <c r="A517" t="s">
        <v>341</v>
      </c>
      <c r="B517" t="s">
        <v>631</v>
      </c>
      <c r="C517">
        <v>2105340</v>
      </c>
      <c r="D517" t="s">
        <v>81</v>
      </c>
      <c r="E517" t="s">
        <v>81</v>
      </c>
      <c r="F517" t="s">
        <v>379</v>
      </c>
      <c r="G517" t="s">
        <v>440</v>
      </c>
      <c r="H517" t="s">
        <v>380</v>
      </c>
      <c r="I517" t="s">
        <v>60</v>
      </c>
      <c r="J517" t="s">
        <v>381</v>
      </c>
      <c r="K517" t="s">
        <v>62</v>
      </c>
      <c r="L517">
        <v>30</v>
      </c>
      <c r="N517" t="str">
        <f t="shared" si="22"/>
        <v>0</v>
      </c>
      <c r="O517">
        <v>30</v>
      </c>
      <c r="P517" t="s">
        <v>78</v>
      </c>
      <c r="Q517" t="s">
        <v>79</v>
      </c>
      <c r="R517" t="s">
        <v>79</v>
      </c>
      <c r="S517" t="s">
        <v>65</v>
      </c>
      <c r="T517" t="s">
        <v>66</v>
      </c>
      <c r="U517" t="s">
        <v>67</v>
      </c>
      <c r="V517" t="s">
        <v>67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68</v>
      </c>
      <c r="AD517" t="b">
        <v>0</v>
      </c>
      <c r="AE517" t="b">
        <v>0</v>
      </c>
      <c r="AF517" t="s">
        <v>69</v>
      </c>
      <c r="AG517" t="s">
        <v>60</v>
      </c>
      <c r="AH517" t="s">
        <v>60</v>
      </c>
      <c r="AI517" t="b">
        <v>1</v>
      </c>
      <c r="AJ517" t="s">
        <v>60</v>
      </c>
      <c r="AK517" t="s">
        <v>60</v>
      </c>
      <c r="AL517" t="s">
        <v>60</v>
      </c>
      <c r="AM517" t="s">
        <v>60</v>
      </c>
      <c r="AN517" t="s">
        <v>60</v>
      </c>
      <c r="AO517" t="s">
        <v>117</v>
      </c>
      <c r="AP517" t="b">
        <v>0</v>
      </c>
      <c r="AQ517" t="b">
        <v>0</v>
      </c>
      <c r="AR517" t="s">
        <v>71</v>
      </c>
      <c r="AS517" t="b">
        <v>0</v>
      </c>
      <c r="AT517" t="s">
        <v>60</v>
      </c>
      <c r="AU517" t="s">
        <v>60</v>
      </c>
      <c r="AX517" t="s">
        <v>60</v>
      </c>
      <c r="AY517" t="s">
        <v>60</v>
      </c>
      <c r="BA517" t="b">
        <v>0</v>
      </c>
      <c r="BB517" t="s">
        <v>60</v>
      </c>
      <c r="BD517" t="s">
        <v>60</v>
      </c>
    </row>
    <row r="518" spans="1:56" x14ac:dyDescent="0.25">
      <c r="A518" t="s">
        <v>341</v>
      </c>
      <c r="B518" t="s">
        <v>631</v>
      </c>
      <c r="C518">
        <v>2105340</v>
      </c>
      <c r="D518" t="s">
        <v>81</v>
      </c>
      <c r="E518" t="s">
        <v>81</v>
      </c>
      <c r="F518" t="s">
        <v>379</v>
      </c>
      <c r="G518" t="s">
        <v>444</v>
      </c>
      <c r="H518" t="s">
        <v>380</v>
      </c>
      <c r="I518" t="s">
        <v>60</v>
      </c>
      <c r="J518" t="s">
        <v>381</v>
      </c>
      <c r="K518" t="s">
        <v>62</v>
      </c>
      <c r="L518">
        <v>30</v>
      </c>
      <c r="N518" t="str">
        <f t="shared" si="22"/>
        <v>0</v>
      </c>
      <c r="O518">
        <v>30</v>
      </c>
      <c r="P518" t="s">
        <v>63</v>
      </c>
      <c r="Q518" t="s">
        <v>79</v>
      </c>
      <c r="R518" t="s">
        <v>79</v>
      </c>
      <c r="S518" t="s">
        <v>65</v>
      </c>
      <c r="T518" t="s">
        <v>66</v>
      </c>
      <c r="U518" t="s">
        <v>67</v>
      </c>
      <c r="V518" t="s">
        <v>67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68</v>
      </c>
      <c r="AD518" t="b">
        <v>0</v>
      </c>
      <c r="AE518" t="b">
        <v>0</v>
      </c>
      <c r="AF518" t="s">
        <v>69</v>
      </c>
      <c r="AG518" t="s">
        <v>60</v>
      </c>
      <c r="AH518" t="s">
        <v>60</v>
      </c>
      <c r="AI518" t="b">
        <v>1</v>
      </c>
      <c r="AJ518" t="s">
        <v>60</v>
      </c>
      <c r="AK518" t="s">
        <v>60</v>
      </c>
      <c r="AL518" t="s">
        <v>60</v>
      </c>
      <c r="AM518" t="s">
        <v>60</v>
      </c>
      <c r="AN518" t="s">
        <v>60</v>
      </c>
      <c r="AO518" t="s">
        <v>117</v>
      </c>
      <c r="AP518" t="b">
        <v>0</v>
      </c>
      <c r="AQ518" t="b">
        <v>0</v>
      </c>
      <c r="AR518" t="s">
        <v>71</v>
      </c>
      <c r="AS518" t="b">
        <v>0</v>
      </c>
      <c r="AT518" t="s">
        <v>60</v>
      </c>
      <c r="AU518" t="s">
        <v>60</v>
      </c>
      <c r="AX518" t="s">
        <v>60</v>
      </c>
      <c r="AY518" t="s">
        <v>60</v>
      </c>
      <c r="BA518" t="b">
        <v>0</v>
      </c>
      <c r="BB518" t="s">
        <v>60</v>
      </c>
      <c r="BD518" t="s">
        <v>60</v>
      </c>
    </row>
    <row r="519" spans="1:56" x14ac:dyDescent="0.25">
      <c r="A519" t="s">
        <v>56</v>
      </c>
      <c r="B519" t="s">
        <v>87</v>
      </c>
      <c r="C519">
        <v>2106310</v>
      </c>
      <c r="D519" t="s">
        <v>102</v>
      </c>
      <c r="E519" t="s">
        <v>102</v>
      </c>
      <c r="F519" t="s">
        <v>88</v>
      </c>
      <c r="G519" t="s">
        <v>632</v>
      </c>
      <c r="H519" t="str">
        <f>"01251"</f>
        <v>01251</v>
      </c>
      <c r="I519" t="s">
        <v>60</v>
      </c>
      <c r="J519" t="s">
        <v>90</v>
      </c>
      <c r="K519" t="s">
        <v>62</v>
      </c>
      <c r="L519">
        <v>25</v>
      </c>
      <c r="N519" t="str">
        <f t="shared" si="22"/>
        <v>0</v>
      </c>
      <c r="O519">
        <v>25</v>
      </c>
      <c r="P519" t="s">
        <v>63</v>
      </c>
      <c r="Q519" t="s">
        <v>79</v>
      </c>
      <c r="S519" t="s">
        <v>65</v>
      </c>
      <c r="T519" t="s">
        <v>66</v>
      </c>
      <c r="U519" t="s">
        <v>67</v>
      </c>
      <c r="V519" t="s">
        <v>67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68</v>
      </c>
      <c r="AD519" t="b">
        <v>0</v>
      </c>
      <c r="AE519" t="b">
        <v>0</v>
      </c>
      <c r="AF519" t="s">
        <v>69</v>
      </c>
      <c r="AG519" t="s">
        <v>60</v>
      </c>
      <c r="AH519" t="s">
        <v>60</v>
      </c>
      <c r="AI519" t="b">
        <v>1</v>
      </c>
      <c r="AJ519" t="s">
        <v>60</v>
      </c>
      <c r="AK519" t="s">
        <v>60</v>
      </c>
      <c r="AL519" t="s">
        <v>60</v>
      </c>
      <c r="AM519" t="s">
        <v>60</v>
      </c>
      <c r="AN519" t="s">
        <v>60</v>
      </c>
      <c r="AO519" t="s">
        <v>70</v>
      </c>
      <c r="AP519" t="b">
        <v>0</v>
      </c>
      <c r="AQ519" t="b">
        <v>0</v>
      </c>
      <c r="AR519" t="s">
        <v>71</v>
      </c>
      <c r="AS519" t="b">
        <v>0</v>
      </c>
      <c r="AT519" t="s">
        <v>60</v>
      </c>
      <c r="AU519" t="s">
        <v>60</v>
      </c>
      <c r="AX519" t="s">
        <v>60</v>
      </c>
      <c r="AY519" t="s">
        <v>60</v>
      </c>
      <c r="BA519" t="b">
        <v>0</v>
      </c>
      <c r="BB519" t="s">
        <v>60</v>
      </c>
      <c r="BD519" t="s">
        <v>60</v>
      </c>
    </row>
    <row r="520" spans="1:56" x14ac:dyDescent="0.25">
      <c r="A520" t="s">
        <v>341</v>
      </c>
      <c r="B520" t="s">
        <v>584</v>
      </c>
      <c r="C520">
        <v>2107350</v>
      </c>
      <c r="D520" t="s">
        <v>85</v>
      </c>
      <c r="E520" t="s">
        <v>85</v>
      </c>
      <c r="F520" t="s">
        <v>354</v>
      </c>
      <c r="G520" t="s">
        <v>444</v>
      </c>
      <c r="H520" t="str">
        <f>"01158"</f>
        <v>01158</v>
      </c>
      <c r="I520" t="s">
        <v>60</v>
      </c>
      <c r="J520" t="s">
        <v>355</v>
      </c>
      <c r="K520" t="s">
        <v>62</v>
      </c>
      <c r="L520">
        <v>30</v>
      </c>
      <c r="N520" t="str">
        <f t="shared" si="22"/>
        <v>0</v>
      </c>
      <c r="O520">
        <v>30</v>
      </c>
      <c r="P520" t="s">
        <v>96</v>
      </c>
      <c r="Q520" t="s">
        <v>64</v>
      </c>
      <c r="R520" t="s">
        <v>79</v>
      </c>
      <c r="S520" t="s">
        <v>65</v>
      </c>
      <c r="T520" t="s">
        <v>66</v>
      </c>
      <c r="U520" t="s">
        <v>67</v>
      </c>
      <c r="V520" t="s">
        <v>67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68</v>
      </c>
      <c r="AD520" t="b">
        <v>0</v>
      </c>
      <c r="AE520" t="b">
        <v>0</v>
      </c>
      <c r="AF520" t="s">
        <v>69</v>
      </c>
      <c r="AG520" t="s">
        <v>60</v>
      </c>
      <c r="AH520" t="s">
        <v>60</v>
      </c>
      <c r="AI520" t="b">
        <v>1</v>
      </c>
      <c r="AJ520" t="s">
        <v>60</v>
      </c>
      <c r="AK520" t="s">
        <v>60</v>
      </c>
      <c r="AL520" t="s">
        <v>60</v>
      </c>
      <c r="AM520" t="s">
        <v>60</v>
      </c>
      <c r="AN520" t="s">
        <v>60</v>
      </c>
      <c r="AO520" t="s">
        <v>117</v>
      </c>
      <c r="AP520" t="b">
        <v>0</v>
      </c>
      <c r="AQ520" t="b">
        <v>0</v>
      </c>
      <c r="AR520" t="s">
        <v>71</v>
      </c>
      <c r="AS520" t="b">
        <v>0</v>
      </c>
      <c r="AT520" t="s">
        <v>60</v>
      </c>
      <c r="AU520" t="s">
        <v>60</v>
      </c>
      <c r="AX520" t="s">
        <v>60</v>
      </c>
      <c r="AY520" t="s">
        <v>60</v>
      </c>
      <c r="BA520" t="b">
        <v>0</v>
      </c>
      <c r="BB520" t="s">
        <v>60</v>
      </c>
      <c r="BD520" t="s">
        <v>60</v>
      </c>
    </row>
    <row r="521" spans="1:56" x14ac:dyDescent="0.25">
      <c r="A521" t="s">
        <v>93</v>
      </c>
      <c r="B521" t="s">
        <v>99</v>
      </c>
      <c r="C521">
        <v>2100310</v>
      </c>
      <c r="D521" t="s">
        <v>58</v>
      </c>
      <c r="E521" t="s">
        <v>58</v>
      </c>
      <c r="G521" t="s">
        <v>444</v>
      </c>
      <c r="H521" t="str">
        <f>"01157"</f>
        <v>01157</v>
      </c>
      <c r="I521" t="s">
        <v>60</v>
      </c>
      <c r="J521" t="s">
        <v>387</v>
      </c>
      <c r="K521" t="s">
        <v>62</v>
      </c>
      <c r="L521">
        <v>25</v>
      </c>
      <c r="N521" t="str">
        <f t="shared" si="22"/>
        <v>0</v>
      </c>
      <c r="O521">
        <v>25</v>
      </c>
      <c r="P521" t="s">
        <v>96</v>
      </c>
      <c r="Q521" t="s">
        <v>79</v>
      </c>
      <c r="S521" t="s">
        <v>65</v>
      </c>
      <c r="T521" t="s">
        <v>66</v>
      </c>
      <c r="U521" t="s">
        <v>67</v>
      </c>
      <c r="V521" t="s">
        <v>67</v>
      </c>
      <c r="X521" t="b">
        <v>1</v>
      </c>
      <c r="Y521" t="b">
        <v>1</v>
      </c>
      <c r="Z521" t="b">
        <v>1</v>
      </c>
      <c r="AA521">
        <v>103</v>
      </c>
      <c r="AB521">
        <v>230</v>
      </c>
      <c r="AC521" t="s">
        <v>68</v>
      </c>
      <c r="AD521" t="b">
        <v>0</v>
      </c>
      <c r="AE521" t="b">
        <v>0</v>
      </c>
      <c r="AF521" t="s">
        <v>69</v>
      </c>
      <c r="AG521" t="s">
        <v>60</v>
      </c>
      <c r="AH521" t="s">
        <v>60</v>
      </c>
      <c r="AI521" t="b">
        <v>1</v>
      </c>
      <c r="AJ521" t="s">
        <v>60</v>
      </c>
      <c r="AK521" t="s">
        <v>60</v>
      </c>
      <c r="AL521" t="s">
        <v>60</v>
      </c>
      <c r="AM521" t="s">
        <v>60</v>
      </c>
      <c r="AN521" t="s">
        <v>97</v>
      </c>
      <c r="AO521" t="s">
        <v>70</v>
      </c>
      <c r="AP521" t="b">
        <v>0</v>
      </c>
      <c r="AQ521" t="b">
        <v>0</v>
      </c>
      <c r="AR521" t="s">
        <v>71</v>
      </c>
      <c r="AS521" t="b">
        <v>0</v>
      </c>
      <c r="AT521" t="s">
        <v>72</v>
      </c>
      <c r="AU521" t="s">
        <v>60</v>
      </c>
      <c r="AX521" t="s">
        <v>60</v>
      </c>
      <c r="AY521" t="s">
        <v>60</v>
      </c>
      <c r="BA521" t="b">
        <v>0</v>
      </c>
      <c r="BB521" t="s">
        <v>60</v>
      </c>
      <c r="BD521" t="s">
        <v>60</v>
      </c>
    </row>
    <row r="522" spans="1:56" x14ac:dyDescent="0.25">
      <c r="A522" t="s">
        <v>306</v>
      </c>
      <c r="B522" t="s">
        <v>588</v>
      </c>
      <c r="C522">
        <v>2000310</v>
      </c>
      <c r="D522" t="s">
        <v>73</v>
      </c>
      <c r="E522" t="s">
        <v>73</v>
      </c>
      <c r="F522" t="s">
        <v>546</v>
      </c>
      <c r="G522" t="s">
        <v>633</v>
      </c>
      <c r="H522" t="s">
        <v>548</v>
      </c>
      <c r="I522" t="s">
        <v>60</v>
      </c>
      <c r="J522" t="s">
        <v>549</v>
      </c>
      <c r="K522" t="s">
        <v>62</v>
      </c>
      <c r="L522">
        <v>25</v>
      </c>
      <c r="N522" t="str">
        <f t="shared" si="22"/>
        <v>0</v>
      </c>
      <c r="O522">
        <v>25</v>
      </c>
      <c r="P522" t="s">
        <v>96</v>
      </c>
      <c r="Q522" t="s">
        <v>79</v>
      </c>
      <c r="R522" t="s">
        <v>79</v>
      </c>
      <c r="S522" t="s">
        <v>65</v>
      </c>
      <c r="T522" t="s">
        <v>66</v>
      </c>
      <c r="U522" t="s">
        <v>67</v>
      </c>
      <c r="V522" t="s">
        <v>67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68</v>
      </c>
      <c r="AD522" t="b">
        <v>0</v>
      </c>
      <c r="AE522" t="b">
        <v>0</v>
      </c>
      <c r="AF522" t="s">
        <v>69</v>
      </c>
      <c r="AG522" t="s">
        <v>60</v>
      </c>
      <c r="AH522" t="s">
        <v>60</v>
      </c>
      <c r="AI522" t="b">
        <v>1</v>
      </c>
      <c r="AJ522" t="s">
        <v>60</v>
      </c>
      <c r="AK522" t="s">
        <v>60</v>
      </c>
      <c r="AL522" t="s">
        <v>60</v>
      </c>
      <c r="AM522" t="s">
        <v>60</v>
      </c>
      <c r="AN522" t="s">
        <v>60</v>
      </c>
      <c r="AO522" t="s">
        <v>70</v>
      </c>
      <c r="AP522" t="b">
        <v>0</v>
      </c>
      <c r="AQ522" t="b">
        <v>0</v>
      </c>
      <c r="AR522" t="s">
        <v>71</v>
      </c>
      <c r="AS522" t="b">
        <v>0</v>
      </c>
      <c r="AT522" t="s">
        <v>60</v>
      </c>
      <c r="AU522" t="s">
        <v>60</v>
      </c>
      <c r="AX522" t="s">
        <v>60</v>
      </c>
      <c r="AY522" t="s">
        <v>60</v>
      </c>
      <c r="BA522" t="b">
        <v>0</v>
      </c>
      <c r="BB522" t="s">
        <v>60</v>
      </c>
      <c r="BD522" t="s">
        <v>60</v>
      </c>
    </row>
    <row r="523" spans="1:56" x14ac:dyDescent="0.25">
      <c r="A523" t="s">
        <v>306</v>
      </c>
      <c r="B523" t="s">
        <v>634</v>
      </c>
      <c r="C523">
        <v>2001310</v>
      </c>
      <c r="D523" t="s">
        <v>85</v>
      </c>
      <c r="E523" t="s">
        <v>85</v>
      </c>
      <c r="F523" t="s">
        <v>579</v>
      </c>
      <c r="G523" t="s">
        <v>635</v>
      </c>
      <c r="H523" t="s">
        <v>581</v>
      </c>
      <c r="I523" t="s">
        <v>60</v>
      </c>
      <c r="J523" t="s">
        <v>582</v>
      </c>
      <c r="K523" t="s">
        <v>62</v>
      </c>
      <c r="L523">
        <v>25</v>
      </c>
      <c r="N523" t="str">
        <f t="shared" si="22"/>
        <v>0</v>
      </c>
      <c r="O523">
        <v>25</v>
      </c>
      <c r="P523" t="s">
        <v>96</v>
      </c>
      <c r="Q523" t="s">
        <v>79</v>
      </c>
      <c r="S523" t="s">
        <v>65</v>
      </c>
      <c r="T523" t="s">
        <v>66</v>
      </c>
      <c r="U523" t="s">
        <v>67</v>
      </c>
      <c r="V523" t="s">
        <v>67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68</v>
      </c>
      <c r="AD523" t="b">
        <v>0</v>
      </c>
      <c r="AE523" t="b">
        <v>0</v>
      </c>
      <c r="AF523" t="s">
        <v>69</v>
      </c>
      <c r="AG523" t="s">
        <v>60</v>
      </c>
      <c r="AH523" t="s">
        <v>60</v>
      </c>
      <c r="AI523" t="b">
        <v>1</v>
      </c>
      <c r="AJ523" t="s">
        <v>60</v>
      </c>
      <c r="AK523" t="s">
        <v>60</v>
      </c>
      <c r="AL523" t="s">
        <v>60</v>
      </c>
      <c r="AM523" t="s">
        <v>60</v>
      </c>
      <c r="AN523" t="s">
        <v>60</v>
      </c>
      <c r="AO523" t="s">
        <v>70</v>
      </c>
      <c r="AP523" t="b">
        <v>0</v>
      </c>
      <c r="AQ523" t="b">
        <v>0</v>
      </c>
      <c r="AR523" t="s">
        <v>71</v>
      </c>
      <c r="AS523" t="b">
        <v>0</v>
      </c>
      <c r="AT523" t="s">
        <v>72</v>
      </c>
      <c r="AU523" t="s">
        <v>60</v>
      </c>
      <c r="AX523" t="s">
        <v>60</v>
      </c>
      <c r="AY523" t="s">
        <v>60</v>
      </c>
      <c r="BA523" t="b">
        <v>0</v>
      </c>
      <c r="BB523" t="s">
        <v>60</v>
      </c>
      <c r="BD523" t="s">
        <v>60</v>
      </c>
    </row>
    <row r="524" spans="1:56" x14ac:dyDescent="0.25">
      <c r="A524" t="s">
        <v>306</v>
      </c>
      <c r="B524" t="s">
        <v>317</v>
      </c>
      <c r="C524">
        <v>2003340</v>
      </c>
      <c r="D524" t="s">
        <v>102</v>
      </c>
      <c r="E524" t="s">
        <v>102</v>
      </c>
      <c r="F524" t="s">
        <v>324</v>
      </c>
      <c r="G524" t="s">
        <v>465</v>
      </c>
      <c r="H524" t="str">
        <f>"01506"</f>
        <v>01506</v>
      </c>
      <c r="I524" t="s">
        <v>60</v>
      </c>
      <c r="J524" t="s">
        <v>325</v>
      </c>
      <c r="K524" t="s">
        <v>62</v>
      </c>
      <c r="L524">
        <v>28</v>
      </c>
      <c r="N524" t="str">
        <f t="shared" si="22"/>
        <v>0</v>
      </c>
      <c r="O524">
        <v>28</v>
      </c>
      <c r="P524" t="s">
        <v>96</v>
      </c>
      <c r="Q524" t="s">
        <v>79</v>
      </c>
      <c r="R524" t="s">
        <v>79</v>
      </c>
      <c r="S524" t="s">
        <v>65</v>
      </c>
      <c r="T524" t="s">
        <v>66</v>
      </c>
      <c r="U524" t="s">
        <v>67</v>
      </c>
      <c r="V524" t="s">
        <v>67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68</v>
      </c>
      <c r="AD524" t="b">
        <v>0</v>
      </c>
      <c r="AE524" t="b">
        <v>0</v>
      </c>
      <c r="AF524" t="s">
        <v>69</v>
      </c>
      <c r="AG524" t="s">
        <v>60</v>
      </c>
      <c r="AH524" t="s">
        <v>60</v>
      </c>
      <c r="AI524" t="b">
        <v>1</v>
      </c>
      <c r="AJ524" t="s">
        <v>60</v>
      </c>
      <c r="AK524" t="s">
        <v>60</v>
      </c>
      <c r="AL524" t="s">
        <v>60</v>
      </c>
      <c r="AM524" t="s">
        <v>60</v>
      </c>
      <c r="AN524" t="s">
        <v>60</v>
      </c>
      <c r="AO524" t="s">
        <v>70</v>
      </c>
      <c r="AP524" t="b">
        <v>0</v>
      </c>
      <c r="AQ524" t="b">
        <v>0</v>
      </c>
      <c r="AR524" t="s">
        <v>71</v>
      </c>
      <c r="AS524" t="b">
        <v>0</v>
      </c>
      <c r="AT524" t="s">
        <v>60</v>
      </c>
      <c r="AU524" t="s">
        <v>60</v>
      </c>
      <c r="AX524" t="s">
        <v>60</v>
      </c>
      <c r="AY524" t="s">
        <v>60</v>
      </c>
      <c r="BA524" t="b">
        <v>0</v>
      </c>
      <c r="BB524" t="s">
        <v>60</v>
      </c>
      <c r="BD524" t="s">
        <v>60</v>
      </c>
    </row>
    <row r="525" spans="1:56" x14ac:dyDescent="0.25">
      <c r="A525" t="s">
        <v>247</v>
      </c>
      <c r="B525" t="s">
        <v>282</v>
      </c>
      <c r="C525">
        <v>1202340</v>
      </c>
      <c r="D525" t="s">
        <v>102</v>
      </c>
      <c r="E525" t="s">
        <v>102</v>
      </c>
      <c r="F525" t="s">
        <v>249</v>
      </c>
      <c r="G525" t="s">
        <v>575</v>
      </c>
      <c r="H525" t="str">
        <f>"01201"</f>
        <v>01201</v>
      </c>
      <c r="I525" t="s">
        <v>60</v>
      </c>
      <c r="J525" t="s">
        <v>250</v>
      </c>
      <c r="K525" t="s">
        <v>62</v>
      </c>
      <c r="L525">
        <v>31</v>
      </c>
      <c r="N525" t="str">
        <f t="shared" si="22"/>
        <v>0</v>
      </c>
      <c r="O525">
        <v>31</v>
      </c>
      <c r="P525" t="s">
        <v>96</v>
      </c>
      <c r="Q525" t="s">
        <v>64</v>
      </c>
      <c r="R525" t="s">
        <v>79</v>
      </c>
      <c r="S525" t="s">
        <v>65</v>
      </c>
      <c r="T525" t="s">
        <v>66</v>
      </c>
      <c r="U525" t="s">
        <v>67</v>
      </c>
      <c r="V525" t="s">
        <v>67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68</v>
      </c>
      <c r="AD525" t="b">
        <v>0</v>
      </c>
      <c r="AE525" t="b">
        <v>0</v>
      </c>
      <c r="AF525" t="s">
        <v>69</v>
      </c>
      <c r="AG525" t="s">
        <v>60</v>
      </c>
      <c r="AH525" t="s">
        <v>60</v>
      </c>
      <c r="AI525" t="b">
        <v>1</v>
      </c>
      <c r="AJ525" t="s">
        <v>92</v>
      </c>
      <c r="AK525" t="s">
        <v>60</v>
      </c>
      <c r="AL525" t="s">
        <v>60</v>
      </c>
      <c r="AM525" t="s">
        <v>60</v>
      </c>
      <c r="AN525" t="s">
        <v>60</v>
      </c>
      <c r="AO525" t="s">
        <v>70</v>
      </c>
      <c r="AP525" t="b">
        <v>0</v>
      </c>
      <c r="AQ525" t="b">
        <v>0</v>
      </c>
      <c r="AR525" t="s">
        <v>71</v>
      </c>
      <c r="AS525" t="b">
        <v>0</v>
      </c>
      <c r="AT525" t="s">
        <v>60</v>
      </c>
      <c r="AU525" t="s">
        <v>60</v>
      </c>
      <c r="AX525" t="s">
        <v>60</v>
      </c>
      <c r="AY525" t="s">
        <v>60</v>
      </c>
      <c r="BA525" t="b">
        <v>0</v>
      </c>
      <c r="BB525" t="s">
        <v>60</v>
      </c>
      <c r="BD525" t="s">
        <v>60</v>
      </c>
    </row>
    <row r="526" spans="1:56" x14ac:dyDescent="0.25">
      <c r="A526" t="s">
        <v>247</v>
      </c>
      <c r="B526" t="s">
        <v>253</v>
      </c>
      <c r="C526">
        <v>1200330</v>
      </c>
      <c r="D526" t="s">
        <v>98</v>
      </c>
      <c r="E526" t="s">
        <v>98</v>
      </c>
      <c r="F526" t="s">
        <v>420</v>
      </c>
      <c r="G526" t="s">
        <v>453</v>
      </c>
      <c r="H526" t="str">
        <f>"01303"</f>
        <v>01303</v>
      </c>
      <c r="I526" t="s">
        <v>60</v>
      </c>
      <c r="J526" t="s">
        <v>421</v>
      </c>
      <c r="K526" t="s">
        <v>62</v>
      </c>
      <c r="L526">
        <v>26</v>
      </c>
      <c r="N526" t="str">
        <f t="shared" si="22"/>
        <v>0</v>
      </c>
      <c r="O526">
        <v>26</v>
      </c>
      <c r="P526" t="s">
        <v>96</v>
      </c>
      <c r="Q526" t="s">
        <v>79</v>
      </c>
      <c r="R526" t="s">
        <v>79</v>
      </c>
      <c r="S526" t="s">
        <v>65</v>
      </c>
      <c r="T526" t="s">
        <v>66</v>
      </c>
      <c r="U526" t="s">
        <v>67</v>
      </c>
      <c r="V526" t="s">
        <v>67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68</v>
      </c>
      <c r="AD526" t="b">
        <v>0</v>
      </c>
      <c r="AE526" t="b">
        <v>0</v>
      </c>
      <c r="AF526" t="s">
        <v>69</v>
      </c>
      <c r="AG526" t="s">
        <v>60</v>
      </c>
      <c r="AH526" t="s">
        <v>60</v>
      </c>
      <c r="AI526" t="b">
        <v>1</v>
      </c>
      <c r="AJ526" t="s">
        <v>60</v>
      </c>
      <c r="AK526" t="s">
        <v>60</v>
      </c>
      <c r="AL526" t="s">
        <v>60</v>
      </c>
      <c r="AM526" t="s">
        <v>60</v>
      </c>
      <c r="AN526" t="s">
        <v>60</v>
      </c>
      <c r="AO526" t="s">
        <v>70</v>
      </c>
      <c r="AP526" t="b">
        <v>0</v>
      </c>
      <c r="AQ526" t="b">
        <v>0</v>
      </c>
      <c r="AR526" t="s">
        <v>71</v>
      </c>
      <c r="AS526" t="b">
        <v>0</v>
      </c>
      <c r="AT526" t="s">
        <v>60</v>
      </c>
      <c r="AU526" t="s">
        <v>60</v>
      </c>
      <c r="AX526" t="s">
        <v>60</v>
      </c>
      <c r="AY526" t="s">
        <v>60</v>
      </c>
      <c r="BA526" t="b">
        <v>0</v>
      </c>
      <c r="BB526" t="s">
        <v>60</v>
      </c>
      <c r="BD526" t="s">
        <v>60</v>
      </c>
    </row>
    <row r="527" spans="1:56" x14ac:dyDescent="0.25">
      <c r="A527" t="s">
        <v>188</v>
      </c>
      <c r="B527" t="s">
        <v>205</v>
      </c>
      <c r="C527">
        <v>1301360</v>
      </c>
      <c r="D527" t="s">
        <v>73</v>
      </c>
      <c r="E527" t="s">
        <v>73</v>
      </c>
      <c r="F527" t="s">
        <v>195</v>
      </c>
      <c r="G527" t="s">
        <v>440</v>
      </c>
      <c r="H527" t="str">
        <f>"01902"</f>
        <v>01902</v>
      </c>
      <c r="I527" t="s">
        <v>60</v>
      </c>
      <c r="J527" t="s">
        <v>196</v>
      </c>
      <c r="K527" t="s">
        <v>62</v>
      </c>
      <c r="L527">
        <v>30</v>
      </c>
      <c r="N527" t="str">
        <f t="shared" si="22"/>
        <v>0</v>
      </c>
      <c r="O527">
        <v>30</v>
      </c>
      <c r="P527" t="s">
        <v>96</v>
      </c>
      <c r="Q527" t="s">
        <v>79</v>
      </c>
      <c r="R527" t="s">
        <v>79</v>
      </c>
      <c r="S527" t="s">
        <v>65</v>
      </c>
      <c r="T527" t="s">
        <v>66</v>
      </c>
      <c r="U527" t="s">
        <v>67</v>
      </c>
      <c r="V527" t="s">
        <v>67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68</v>
      </c>
      <c r="AD527" t="b">
        <v>0</v>
      </c>
      <c r="AE527" t="b">
        <v>0</v>
      </c>
      <c r="AF527" t="s">
        <v>69</v>
      </c>
      <c r="AG527" t="s">
        <v>60</v>
      </c>
      <c r="AH527" t="s">
        <v>60</v>
      </c>
      <c r="AI527" t="b">
        <v>1</v>
      </c>
      <c r="AJ527" t="s">
        <v>60</v>
      </c>
      <c r="AK527" t="s">
        <v>60</v>
      </c>
      <c r="AL527" t="s">
        <v>60</v>
      </c>
      <c r="AM527" t="s">
        <v>60</v>
      </c>
      <c r="AN527" t="s">
        <v>60</v>
      </c>
      <c r="AO527" t="s">
        <v>70</v>
      </c>
      <c r="AP527" t="b">
        <v>0</v>
      </c>
      <c r="AQ527" t="b">
        <v>0</v>
      </c>
      <c r="AR527" t="s">
        <v>71</v>
      </c>
      <c r="AS527" t="b">
        <v>0</v>
      </c>
      <c r="AT527" t="s">
        <v>60</v>
      </c>
      <c r="AU527" t="s">
        <v>60</v>
      </c>
      <c r="AX527" t="s">
        <v>60</v>
      </c>
      <c r="AY527" t="s">
        <v>60</v>
      </c>
      <c r="BA527" t="b">
        <v>0</v>
      </c>
      <c r="BB527" t="s">
        <v>60</v>
      </c>
      <c r="BD527" t="s">
        <v>60</v>
      </c>
    </row>
    <row r="528" spans="1:56" x14ac:dyDescent="0.25">
      <c r="A528" t="s">
        <v>287</v>
      </c>
      <c r="B528" t="s">
        <v>600</v>
      </c>
      <c r="C528">
        <v>1501350</v>
      </c>
      <c r="D528" t="s">
        <v>58</v>
      </c>
      <c r="E528" t="s">
        <v>58</v>
      </c>
      <c r="F528" t="s">
        <v>292</v>
      </c>
      <c r="G528" t="s">
        <v>636</v>
      </c>
      <c r="H528" t="str">
        <f>"01804"</f>
        <v>01804</v>
      </c>
      <c r="I528" t="s">
        <v>60</v>
      </c>
      <c r="J528" t="s">
        <v>290</v>
      </c>
      <c r="K528" t="s">
        <v>62</v>
      </c>
      <c r="L528">
        <v>25</v>
      </c>
      <c r="N528" t="str">
        <f t="shared" si="22"/>
        <v>0</v>
      </c>
      <c r="O528">
        <v>25</v>
      </c>
      <c r="P528" t="s">
        <v>63</v>
      </c>
      <c r="Q528" t="s">
        <v>79</v>
      </c>
      <c r="S528" t="s">
        <v>65</v>
      </c>
      <c r="T528" t="s">
        <v>66</v>
      </c>
      <c r="U528" t="s">
        <v>67</v>
      </c>
      <c r="V528" t="s">
        <v>67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68</v>
      </c>
      <c r="AD528" t="b">
        <v>0</v>
      </c>
      <c r="AE528" t="b">
        <v>0</v>
      </c>
      <c r="AF528" t="s">
        <v>69</v>
      </c>
      <c r="AG528" t="s">
        <v>60</v>
      </c>
      <c r="AH528" t="s">
        <v>60</v>
      </c>
      <c r="AI528" t="b">
        <v>1</v>
      </c>
      <c r="AJ528" t="s">
        <v>60</v>
      </c>
      <c r="AK528" t="s">
        <v>60</v>
      </c>
      <c r="AL528" t="s">
        <v>60</v>
      </c>
      <c r="AM528" t="s">
        <v>60</v>
      </c>
      <c r="AN528" t="s">
        <v>60</v>
      </c>
      <c r="AO528" t="s">
        <v>117</v>
      </c>
      <c r="AP528" t="b">
        <v>0</v>
      </c>
      <c r="AQ528" t="b">
        <v>0</v>
      </c>
      <c r="AR528" t="s">
        <v>71</v>
      </c>
      <c r="AS528" t="b">
        <v>0</v>
      </c>
      <c r="AT528" t="s">
        <v>60</v>
      </c>
      <c r="AU528" t="s">
        <v>60</v>
      </c>
      <c r="AX528" t="s">
        <v>60</v>
      </c>
      <c r="AY528" t="s">
        <v>60</v>
      </c>
      <c r="BA528" t="b">
        <v>0</v>
      </c>
      <c r="BB528" t="s">
        <v>60</v>
      </c>
      <c r="BD528" t="s">
        <v>60</v>
      </c>
    </row>
    <row r="529" spans="1:56" x14ac:dyDescent="0.25">
      <c r="A529" t="s">
        <v>287</v>
      </c>
      <c r="B529" t="s">
        <v>476</v>
      </c>
      <c r="C529">
        <v>1501360</v>
      </c>
      <c r="D529" t="s">
        <v>58</v>
      </c>
      <c r="E529" t="s">
        <v>58</v>
      </c>
      <c r="F529" t="s">
        <v>292</v>
      </c>
      <c r="G529" t="s">
        <v>443</v>
      </c>
      <c r="H529" t="str">
        <f>"01804"</f>
        <v>01804</v>
      </c>
      <c r="I529" t="s">
        <v>60</v>
      </c>
      <c r="J529" t="s">
        <v>290</v>
      </c>
      <c r="K529" t="s">
        <v>62</v>
      </c>
      <c r="L529">
        <v>12</v>
      </c>
      <c r="N529" t="str">
        <f t="shared" si="22"/>
        <v>0</v>
      </c>
      <c r="O529">
        <v>12</v>
      </c>
      <c r="P529" t="s">
        <v>63</v>
      </c>
      <c r="Q529" t="s">
        <v>79</v>
      </c>
      <c r="R529" t="s">
        <v>79</v>
      </c>
      <c r="S529" t="s">
        <v>65</v>
      </c>
      <c r="T529" t="s">
        <v>66</v>
      </c>
      <c r="U529" t="s">
        <v>67</v>
      </c>
      <c r="V529" t="s">
        <v>67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68</v>
      </c>
      <c r="AD529" t="b">
        <v>0</v>
      </c>
      <c r="AE529" t="b">
        <v>0</v>
      </c>
      <c r="AF529" t="s">
        <v>69</v>
      </c>
      <c r="AG529" t="s">
        <v>60</v>
      </c>
      <c r="AH529" t="s">
        <v>60</v>
      </c>
      <c r="AI529" t="b">
        <v>1</v>
      </c>
      <c r="AJ529" t="s">
        <v>60</v>
      </c>
      <c r="AK529" t="s">
        <v>60</v>
      </c>
      <c r="AL529" t="s">
        <v>60</v>
      </c>
      <c r="AM529" t="s">
        <v>60</v>
      </c>
      <c r="AN529" t="s">
        <v>60</v>
      </c>
      <c r="AO529" t="s">
        <v>117</v>
      </c>
      <c r="AP529" t="b">
        <v>0</v>
      </c>
      <c r="AQ529" t="b">
        <v>0</v>
      </c>
      <c r="AR529" t="s">
        <v>71</v>
      </c>
      <c r="AS529" t="b">
        <v>0</v>
      </c>
      <c r="AT529" t="s">
        <v>60</v>
      </c>
      <c r="AU529" t="s">
        <v>60</v>
      </c>
      <c r="AX529" t="s">
        <v>60</v>
      </c>
      <c r="AY529" t="s">
        <v>60</v>
      </c>
      <c r="BA529" t="b">
        <v>0</v>
      </c>
      <c r="BB529" t="s">
        <v>60</v>
      </c>
      <c r="BD529" t="s">
        <v>60</v>
      </c>
    </row>
    <row r="530" spans="1:56" x14ac:dyDescent="0.25">
      <c r="A530" t="s">
        <v>247</v>
      </c>
      <c r="B530" t="s">
        <v>433</v>
      </c>
      <c r="C530">
        <v>1200310</v>
      </c>
      <c r="D530" t="s">
        <v>58</v>
      </c>
      <c r="E530" t="s">
        <v>58</v>
      </c>
      <c r="G530" t="s">
        <v>637</v>
      </c>
      <c r="H530" t="str">
        <f>"01306"</f>
        <v>01306</v>
      </c>
      <c r="I530" t="s">
        <v>60</v>
      </c>
      <c r="J530" t="s">
        <v>561</v>
      </c>
      <c r="K530" t="s">
        <v>62</v>
      </c>
      <c r="L530">
        <v>25</v>
      </c>
      <c r="N530" t="str">
        <f t="shared" si="22"/>
        <v>0</v>
      </c>
      <c r="O530">
        <v>25</v>
      </c>
      <c r="P530" t="s">
        <v>96</v>
      </c>
      <c r="Q530" t="s">
        <v>79</v>
      </c>
      <c r="S530" t="s">
        <v>65</v>
      </c>
      <c r="T530" t="s">
        <v>66</v>
      </c>
      <c r="U530" t="s">
        <v>67</v>
      </c>
      <c r="V530" t="s">
        <v>67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68</v>
      </c>
      <c r="AD530" t="b">
        <v>0</v>
      </c>
      <c r="AE530" t="b">
        <v>0</v>
      </c>
      <c r="AF530" t="s">
        <v>69</v>
      </c>
      <c r="AG530" t="s">
        <v>60</v>
      </c>
      <c r="AH530" t="s">
        <v>60</v>
      </c>
      <c r="AI530" t="b">
        <v>1</v>
      </c>
      <c r="AJ530" t="s">
        <v>60</v>
      </c>
      <c r="AK530" t="s">
        <v>60</v>
      </c>
      <c r="AL530" t="s">
        <v>60</v>
      </c>
      <c r="AM530" t="s">
        <v>60</v>
      </c>
      <c r="AN530" t="s">
        <v>60</v>
      </c>
      <c r="AO530" t="s">
        <v>70</v>
      </c>
      <c r="AP530" t="b">
        <v>0</v>
      </c>
      <c r="AQ530" t="b">
        <v>0</v>
      </c>
      <c r="AR530" t="s">
        <v>71</v>
      </c>
      <c r="AS530" t="b">
        <v>0</v>
      </c>
      <c r="AT530" t="s">
        <v>72</v>
      </c>
      <c r="AU530" t="s">
        <v>60</v>
      </c>
      <c r="AX530" t="s">
        <v>60</v>
      </c>
      <c r="AY530" t="s">
        <v>60</v>
      </c>
      <c r="BA530" t="b">
        <v>0</v>
      </c>
      <c r="BB530" t="s">
        <v>60</v>
      </c>
      <c r="BD530" t="s">
        <v>60</v>
      </c>
    </row>
    <row r="531" spans="1:56" x14ac:dyDescent="0.25">
      <c r="A531" t="s">
        <v>247</v>
      </c>
      <c r="B531" t="s">
        <v>638</v>
      </c>
      <c r="C531">
        <v>1202300</v>
      </c>
      <c r="D531" t="s">
        <v>105</v>
      </c>
      <c r="E531" t="s">
        <v>105</v>
      </c>
      <c r="F531" t="s">
        <v>284</v>
      </c>
      <c r="G531" t="s">
        <v>639</v>
      </c>
      <c r="H531" t="s">
        <v>285</v>
      </c>
      <c r="I531" t="s">
        <v>60</v>
      </c>
      <c r="J531" t="s">
        <v>286</v>
      </c>
      <c r="K531" t="s">
        <v>62</v>
      </c>
      <c r="L531">
        <v>30</v>
      </c>
      <c r="N531" t="str">
        <f t="shared" si="22"/>
        <v>0</v>
      </c>
      <c r="O531">
        <v>30</v>
      </c>
      <c r="P531" t="s">
        <v>96</v>
      </c>
      <c r="Q531" t="s">
        <v>64</v>
      </c>
      <c r="R531" t="s">
        <v>79</v>
      </c>
      <c r="S531" t="s">
        <v>65</v>
      </c>
      <c r="T531" t="s">
        <v>66</v>
      </c>
      <c r="U531" t="s">
        <v>67</v>
      </c>
      <c r="V531" t="s">
        <v>67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68</v>
      </c>
      <c r="AD531" t="b">
        <v>0</v>
      </c>
      <c r="AE531" t="b">
        <v>0</v>
      </c>
      <c r="AF531" t="s">
        <v>69</v>
      </c>
      <c r="AG531" t="s">
        <v>60</v>
      </c>
      <c r="AH531" t="s">
        <v>60</v>
      </c>
      <c r="AI531" t="b">
        <v>1</v>
      </c>
      <c r="AJ531" t="s">
        <v>92</v>
      </c>
      <c r="AK531" t="s">
        <v>60</v>
      </c>
      <c r="AL531" t="s">
        <v>60</v>
      </c>
      <c r="AM531" t="s">
        <v>60</v>
      </c>
      <c r="AN531" t="s">
        <v>60</v>
      </c>
      <c r="AO531" t="s">
        <v>70</v>
      </c>
      <c r="AP531" t="b">
        <v>0</v>
      </c>
      <c r="AQ531" t="b">
        <v>0</v>
      </c>
      <c r="AR531" t="s">
        <v>71</v>
      </c>
      <c r="AS531" t="b">
        <v>0</v>
      </c>
      <c r="AT531" t="s">
        <v>60</v>
      </c>
      <c r="AU531" t="s">
        <v>60</v>
      </c>
      <c r="AX531" t="s">
        <v>60</v>
      </c>
      <c r="AY531" t="s">
        <v>60</v>
      </c>
      <c r="BA531" t="b">
        <v>0</v>
      </c>
      <c r="BB531" t="s">
        <v>60</v>
      </c>
      <c r="BD531" t="s">
        <v>60</v>
      </c>
    </row>
    <row r="532" spans="1:56" x14ac:dyDescent="0.25">
      <c r="A532" t="s">
        <v>247</v>
      </c>
      <c r="B532" t="s">
        <v>559</v>
      </c>
      <c r="C532">
        <v>1206310</v>
      </c>
      <c r="D532" t="s">
        <v>73</v>
      </c>
      <c r="E532" t="s">
        <v>73</v>
      </c>
      <c r="F532" t="s">
        <v>269</v>
      </c>
      <c r="G532" t="s">
        <v>640</v>
      </c>
      <c r="H532" t="str">
        <f>"01302"</f>
        <v>01302</v>
      </c>
      <c r="I532" t="s">
        <v>60</v>
      </c>
      <c r="J532" t="s">
        <v>270</v>
      </c>
      <c r="K532" t="s">
        <v>62</v>
      </c>
      <c r="L532">
        <v>25</v>
      </c>
      <c r="N532" t="str">
        <f t="shared" si="22"/>
        <v>0</v>
      </c>
      <c r="O532">
        <v>25</v>
      </c>
      <c r="P532" t="s">
        <v>96</v>
      </c>
      <c r="Q532" t="s">
        <v>79</v>
      </c>
      <c r="S532" t="s">
        <v>65</v>
      </c>
      <c r="T532" t="s">
        <v>66</v>
      </c>
      <c r="U532" t="s">
        <v>67</v>
      </c>
      <c r="V532" t="s">
        <v>67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68</v>
      </c>
      <c r="AD532" t="b">
        <v>0</v>
      </c>
      <c r="AE532" t="b">
        <v>0</v>
      </c>
      <c r="AF532" t="s">
        <v>69</v>
      </c>
      <c r="AG532" t="s">
        <v>60</v>
      </c>
      <c r="AH532" t="s">
        <v>60</v>
      </c>
      <c r="AI532" t="b">
        <v>1</v>
      </c>
      <c r="AJ532" t="s">
        <v>60</v>
      </c>
      <c r="AK532" t="s">
        <v>60</v>
      </c>
      <c r="AL532" t="s">
        <v>60</v>
      </c>
      <c r="AM532" t="s">
        <v>60</v>
      </c>
      <c r="AN532" t="s">
        <v>60</v>
      </c>
      <c r="AO532" t="s">
        <v>70</v>
      </c>
      <c r="AP532" t="b">
        <v>0</v>
      </c>
      <c r="AQ532" t="b">
        <v>0</v>
      </c>
      <c r="AR532" t="s">
        <v>71</v>
      </c>
      <c r="AS532" t="b">
        <v>0</v>
      </c>
      <c r="AT532" t="s">
        <v>60</v>
      </c>
      <c r="AU532" t="s">
        <v>60</v>
      </c>
      <c r="AX532" t="s">
        <v>60</v>
      </c>
      <c r="AY532" t="s">
        <v>60</v>
      </c>
      <c r="BA532" t="b">
        <v>0</v>
      </c>
      <c r="BB532" t="s">
        <v>60</v>
      </c>
      <c r="BD532" t="s">
        <v>60</v>
      </c>
    </row>
    <row r="533" spans="1:56" x14ac:dyDescent="0.25">
      <c r="A533" t="s">
        <v>188</v>
      </c>
      <c r="B533" t="s">
        <v>591</v>
      </c>
      <c r="C533">
        <v>1301320</v>
      </c>
      <c r="D533" t="s">
        <v>85</v>
      </c>
      <c r="E533" t="s">
        <v>85</v>
      </c>
      <c r="F533" t="s">
        <v>190</v>
      </c>
      <c r="G533" t="s">
        <v>477</v>
      </c>
      <c r="H533" t="str">
        <f>"01901"</f>
        <v>01901</v>
      </c>
      <c r="I533" t="s">
        <v>60</v>
      </c>
      <c r="J533" t="s">
        <v>191</v>
      </c>
      <c r="K533" t="s">
        <v>62</v>
      </c>
      <c r="L533">
        <v>25</v>
      </c>
      <c r="N533" t="str">
        <f t="shared" si="22"/>
        <v>0</v>
      </c>
      <c r="O533">
        <v>25</v>
      </c>
      <c r="P533" t="s">
        <v>96</v>
      </c>
      <c r="Q533" t="s">
        <v>79</v>
      </c>
      <c r="S533" t="s">
        <v>65</v>
      </c>
      <c r="T533" t="s">
        <v>66</v>
      </c>
      <c r="U533" t="s">
        <v>67</v>
      </c>
      <c r="V533" t="s">
        <v>67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68</v>
      </c>
      <c r="AD533" t="b">
        <v>0</v>
      </c>
      <c r="AE533" t="b">
        <v>0</v>
      </c>
      <c r="AF533" t="s">
        <v>69</v>
      </c>
      <c r="AG533" t="s">
        <v>60</v>
      </c>
      <c r="AH533" t="s">
        <v>60</v>
      </c>
      <c r="AI533" t="b">
        <v>1</v>
      </c>
      <c r="AJ533" t="s">
        <v>60</v>
      </c>
      <c r="AK533" t="s">
        <v>60</v>
      </c>
      <c r="AL533" t="s">
        <v>60</v>
      </c>
      <c r="AM533" t="s">
        <v>60</v>
      </c>
      <c r="AN533" t="s">
        <v>60</v>
      </c>
      <c r="AO533" t="s">
        <v>70</v>
      </c>
      <c r="AP533" t="b">
        <v>0</v>
      </c>
      <c r="AQ533" t="b">
        <v>0</v>
      </c>
      <c r="AR533" t="s">
        <v>71</v>
      </c>
      <c r="AS533" t="b">
        <v>0</v>
      </c>
      <c r="AT533" t="s">
        <v>60</v>
      </c>
      <c r="AU533" t="s">
        <v>60</v>
      </c>
      <c r="AX533" t="s">
        <v>60</v>
      </c>
      <c r="AY533" t="s">
        <v>60</v>
      </c>
      <c r="BA533" t="b">
        <v>0</v>
      </c>
      <c r="BB533" t="s">
        <v>60</v>
      </c>
      <c r="BD533" t="s">
        <v>60</v>
      </c>
    </row>
    <row r="534" spans="1:56" x14ac:dyDescent="0.25">
      <c r="A534" t="s">
        <v>641</v>
      </c>
      <c r="B534" t="s">
        <v>642</v>
      </c>
      <c r="C534">
        <v>7980120</v>
      </c>
      <c r="D534" t="s">
        <v>85</v>
      </c>
      <c r="E534" t="s">
        <v>85</v>
      </c>
      <c r="F534" t="s">
        <v>643</v>
      </c>
      <c r="G534" t="s">
        <v>644</v>
      </c>
      <c r="H534" t="s">
        <v>645</v>
      </c>
      <c r="I534" t="s">
        <v>60</v>
      </c>
      <c r="J534" t="s">
        <v>646</v>
      </c>
      <c r="K534" t="s">
        <v>62</v>
      </c>
      <c r="L534">
        <v>25</v>
      </c>
      <c r="N534" t="str">
        <f t="shared" si="22"/>
        <v>0</v>
      </c>
      <c r="O534">
        <v>25</v>
      </c>
      <c r="P534" t="s">
        <v>96</v>
      </c>
      <c r="Q534" t="s">
        <v>79</v>
      </c>
      <c r="R534" t="s">
        <v>79</v>
      </c>
      <c r="S534" t="s">
        <v>65</v>
      </c>
      <c r="T534" t="s">
        <v>66</v>
      </c>
      <c r="U534" t="s">
        <v>67</v>
      </c>
      <c r="V534" t="s">
        <v>67</v>
      </c>
      <c r="X534" t="b">
        <v>1</v>
      </c>
      <c r="Y534" t="b">
        <v>1</v>
      </c>
      <c r="Z534" t="b">
        <v>1</v>
      </c>
      <c r="AA534">
        <v>200</v>
      </c>
      <c r="AB534">
        <v>230</v>
      </c>
      <c r="AC534" t="s">
        <v>68</v>
      </c>
      <c r="AD534" t="b">
        <v>0</v>
      </c>
      <c r="AE534" t="b">
        <v>0</v>
      </c>
      <c r="AF534" t="s">
        <v>69</v>
      </c>
      <c r="AG534" t="s">
        <v>60</v>
      </c>
      <c r="AH534" t="s">
        <v>60</v>
      </c>
      <c r="AI534" t="b">
        <v>1</v>
      </c>
      <c r="AJ534" t="s">
        <v>60</v>
      </c>
      <c r="AK534" t="s">
        <v>60</v>
      </c>
      <c r="AL534" t="s">
        <v>60</v>
      </c>
      <c r="AM534" t="s">
        <v>60</v>
      </c>
      <c r="AN534" t="s">
        <v>60</v>
      </c>
      <c r="AO534" t="s">
        <v>117</v>
      </c>
      <c r="AP534" t="b">
        <v>0</v>
      </c>
      <c r="AQ534" t="b">
        <v>0</v>
      </c>
      <c r="AR534" t="s">
        <v>71</v>
      </c>
      <c r="AS534" t="b">
        <v>0</v>
      </c>
      <c r="AT534" t="s">
        <v>72</v>
      </c>
      <c r="AU534" t="s">
        <v>60</v>
      </c>
      <c r="AX534" t="s">
        <v>60</v>
      </c>
      <c r="AY534" t="s">
        <v>60</v>
      </c>
      <c r="BA534" t="b">
        <v>0</v>
      </c>
      <c r="BB534" t="s">
        <v>60</v>
      </c>
      <c r="BC534">
        <v>7980120</v>
      </c>
      <c r="BD534" t="s">
        <v>60</v>
      </c>
    </row>
    <row r="535" spans="1:56" x14ac:dyDescent="0.25">
      <c r="A535" t="s">
        <v>641</v>
      </c>
      <c r="B535" t="s">
        <v>647</v>
      </c>
      <c r="C535">
        <v>7980130</v>
      </c>
      <c r="D535" t="s">
        <v>85</v>
      </c>
      <c r="E535" t="s">
        <v>85</v>
      </c>
      <c r="F535" t="s">
        <v>643</v>
      </c>
      <c r="G535" t="s">
        <v>644</v>
      </c>
      <c r="H535" t="s">
        <v>645</v>
      </c>
      <c r="I535" t="s">
        <v>60</v>
      </c>
      <c r="J535" t="s">
        <v>646</v>
      </c>
      <c r="K535" t="s">
        <v>62</v>
      </c>
      <c r="L535">
        <v>25</v>
      </c>
      <c r="N535" t="str">
        <f t="shared" si="22"/>
        <v>0</v>
      </c>
      <c r="O535">
        <v>25</v>
      </c>
      <c r="P535" t="s">
        <v>96</v>
      </c>
      <c r="Q535" t="s">
        <v>79</v>
      </c>
      <c r="R535" t="s">
        <v>79</v>
      </c>
      <c r="S535" t="s">
        <v>65</v>
      </c>
      <c r="T535" t="s">
        <v>66</v>
      </c>
      <c r="U535" t="s">
        <v>67</v>
      </c>
      <c r="V535" t="s">
        <v>67</v>
      </c>
      <c r="X535" t="b">
        <v>1</v>
      </c>
      <c r="Y535" t="b">
        <v>1</v>
      </c>
      <c r="Z535" t="b">
        <v>1</v>
      </c>
      <c r="AA535">
        <v>200</v>
      </c>
      <c r="AB535">
        <v>230</v>
      </c>
      <c r="AC535" t="s">
        <v>68</v>
      </c>
      <c r="AD535" t="b">
        <v>0</v>
      </c>
      <c r="AE535" t="b">
        <v>0</v>
      </c>
      <c r="AF535" t="s">
        <v>69</v>
      </c>
      <c r="AG535" t="s">
        <v>60</v>
      </c>
      <c r="AH535" t="s">
        <v>60</v>
      </c>
      <c r="AI535" t="b">
        <v>1</v>
      </c>
      <c r="AJ535" t="s">
        <v>60</v>
      </c>
      <c r="AK535" t="s">
        <v>60</v>
      </c>
      <c r="AL535" t="s">
        <v>60</v>
      </c>
      <c r="AM535" t="s">
        <v>60</v>
      </c>
      <c r="AN535" t="s">
        <v>60</v>
      </c>
      <c r="AO535" t="s">
        <v>117</v>
      </c>
      <c r="AP535" t="b">
        <v>0</v>
      </c>
      <c r="AQ535" t="b">
        <v>0</v>
      </c>
      <c r="AR535" t="s">
        <v>71</v>
      </c>
      <c r="AS535" t="b">
        <v>0</v>
      </c>
      <c r="AT535" t="s">
        <v>72</v>
      </c>
      <c r="AU535" t="s">
        <v>60</v>
      </c>
      <c r="AX535" t="s">
        <v>60</v>
      </c>
      <c r="AY535" t="s">
        <v>60</v>
      </c>
      <c r="BA535" t="b">
        <v>0</v>
      </c>
      <c r="BB535" t="s">
        <v>60</v>
      </c>
      <c r="BC535">
        <v>7980130</v>
      </c>
      <c r="BD535" t="s">
        <v>60</v>
      </c>
    </row>
    <row r="536" spans="1:56" x14ac:dyDescent="0.25">
      <c r="A536" t="s">
        <v>641</v>
      </c>
      <c r="B536" t="s">
        <v>648</v>
      </c>
      <c r="C536">
        <v>7963080</v>
      </c>
      <c r="D536" t="s">
        <v>85</v>
      </c>
      <c r="E536" t="s">
        <v>85</v>
      </c>
      <c r="F536" t="s">
        <v>649</v>
      </c>
      <c r="G536" t="s">
        <v>439</v>
      </c>
      <c r="H536" t="str">
        <f>"01714"</f>
        <v>01714</v>
      </c>
      <c r="I536" t="s">
        <v>60</v>
      </c>
      <c r="J536" t="s">
        <v>650</v>
      </c>
      <c r="K536" t="s">
        <v>62</v>
      </c>
      <c r="L536">
        <v>25</v>
      </c>
      <c r="N536" t="str">
        <f t="shared" si="22"/>
        <v>0</v>
      </c>
      <c r="O536">
        <v>25</v>
      </c>
      <c r="P536" t="s">
        <v>96</v>
      </c>
      <c r="Q536" t="s">
        <v>79</v>
      </c>
      <c r="R536" t="s">
        <v>79</v>
      </c>
      <c r="S536" t="s">
        <v>65</v>
      </c>
      <c r="T536" t="s">
        <v>66</v>
      </c>
      <c r="U536" t="s">
        <v>67</v>
      </c>
      <c r="V536" t="s">
        <v>67</v>
      </c>
      <c r="X536" t="b">
        <v>1</v>
      </c>
      <c r="Y536" t="b">
        <v>1</v>
      </c>
      <c r="Z536" t="b">
        <v>1</v>
      </c>
      <c r="AA536">
        <v>200</v>
      </c>
      <c r="AB536">
        <v>230</v>
      </c>
      <c r="AC536" t="s">
        <v>68</v>
      </c>
      <c r="AD536" t="b">
        <v>0</v>
      </c>
      <c r="AE536" t="b">
        <v>0</v>
      </c>
      <c r="AF536" t="s">
        <v>69</v>
      </c>
      <c r="AG536" t="s">
        <v>60</v>
      </c>
      <c r="AH536" t="s">
        <v>60</v>
      </c>
      <c r="AI536" t="b">
        <v>1</v>
      </c>
      <c r="AJ536" t="s">
        <v>60</v>
      </c>
      <c r="AK536" t="s">
        <v>60</v>
      </c>
      <c r="AL536" t="s">
        <v>60</v>
      </c>
      <c r="AM536" t="s">
        <v>60</v>
      </c>
      <c r="AN536" t="s">
        <v>60</v>
      </c>
      <c r="AO536" t="s">
        <v>117</v>
      </c>
      <c r="AP536" t="b">
        <v>0</v>
      </c>
      <c r="AQ536" t="b">
        <v>0</v>
      </c>
      <c r="AR536" t="s">
        <v>71</v>
      </c>
      <c r="AS536" t="b">
        <v>0</v>
      </c>
      <c r="AT536" t="s">
        <v>60</v>
      </c>
      <c r="AU536" t="s">
        <v>60</v>
      </c>
      <c r="AX536" t="s">
        <v>60</v>
      </c>
      <c r="AY536" t="s">
        <v>60</v>
      </c>
      <c r="BA536" t="b">
        <v>0</v>
      </c>
      <c r="BB536" t="s">
        <v>60</v>
      </c>
      <c r="BD536" t="s">
        <v>60</v>
      </c>
    </row>
    <row r="537" spans="1:56" x14ac:dyDescent="0.25">
      <c r="A537" t="s">
        <v>641</v>
      </c>
      <c r="B537" t="s">
        <v>651</v>
      </c>
      <c r="C537">
        <v>7963070</v>
      </c>
      <c r="D537" t="s">
        <v>85</v>
      </c>
      <c r="E537" t="s">
        <v>85</v>
      </c>
      <c r="F537" t="s">
        <v>652</v>
      </c>
      <c r="G537" t="s">
        <v>439</v>
      </c>
      <c r="I537" t="s">
        <v>60</v>
      </c>
      <c r="J537" t="s">
        <v>653</v>
      </c>
      <c r="K537" t="s">
        <v>62</v>
      </c>
      <c r="L537">
        <v>25</v>
      </c>
      <c r="N537" t="str">
        <f t="shared" si="22"/>
        <v>0</v>
      </c>
      <c r="O537">
        <v>25</v>
      </c>
      <c r="P537" t="s">
        <v>96</v>
      </c>
      <c r="Q537" t="s">
        <v>79</v>
      </c>
      <c r="R537" t="s">
        <v>79</v>
      </c>
      <c r="S537" t="s">
        <v>65</v>
      </c>
      <c r="T537" t="s">
        <v>66</v>
      </c>
      <c r="U537" t="s">
        <v>67</v>
      </c>
      <c r="V537" t="s">
        <v>67</v>
      </c>
      <c r="X537" t="b">
        <v>1</v>
      </c>
      <c r="Y537" t="b">
        <v>1</v>
      </c>
      <c r="Z537" t="b">
        <v>1</v>
      </c>
      <c r="AA537">
        <v>200</v>
      </c>
      <c r="AB537">
        <v>230</v>
      </c>
      <c r="AC537" t="s">
        <v>68</v>
      </c>
      <c r="AD537" t="b">
        <v>0</v>
      </c>
      <c r="AE537" t="b">
        <v>0</v>
      </c>
      <c r="AF537" t="s">
        <v>69</v>
      </c>
      <c r="AG537" t="s">
        <v>60</v>
      </c>
      <c r="AH537" t="s">
        <v>60</v>
      </c>
      <c r="AI537" t="b">
        <v>1</v>
      </c>
      <c r="AJ537" t="s">
        <v>60</v>
      </c>
      <c r="AK537" t="s">
        <v>60</v>
      </c>
      <c r="AL537" t="s">
        <v>60</v>
      </c>
      <c r="AM537" t="s">
        <v>60</v>
      </c>
      <c r="AN537" t="s">
        <v>60</v>
      </c>
      <c r="AO537" t="s">
        <v>117</v>
      </c>
      <c r="AP537" t="b">
        <v>0</v>
      </c>
      <c r="AQ537" t="b">
        <v>0</v>
      </c>
      <c r="AR537" t="s">
        <v>71</v>
      </c>
      <c r="AS537" t="b">
        <v>0</v>
      </c>
      <c r="AT537" t="s">
        <v>72</v>
      </c>
      <c r="AU537" t="s">
        <v>60</v>
      </c>
      <c r="AX537" t="s">
        <v>60</v>
      </c>
      <c r="AY537" t="s">
        <v>60</v>
      </c>
      <c r="BA537" t="b">
        <v>0</v>
      </c>
      <c r="BB537" t="s">
        <v>60</v>
      </c>
      <c r="BD537" t="s">
        <v>60</v>
      </c>
    </row>
    <row r="538" spans="1:56" x14ac:dyDescent="0.25">
      <c r="A538" t="s">
        <v>641</v>
      </c>
      <c r="B538" t="s">
        <v>654</v>
      </c>
      <c r="C538">
        <v>7921025</v>
      </c>
      <c r="D538" t="s">
        <v>85</v>
      </c>
      <c r="E538" t="s">
        <v>85</v>
      </c>
      <c r="F538" t="s">
        <v>655</v>
      </c>
      <c r="G538" t="s">
        <v>656</v>
      </c>
      <c r="H538" t="str">
        <f>"06007"</f>
        <v>06007</v>
      </c>
      <c r="I538" t="s">
        <v>60</v>
      </c>
      <c r="J538" t="s">
        <v>657</v>
      </c>
      <c r="K538" t="s">
        <v>62</v>
      </c>
      <c r="L538">
        <v>25</v>
      </c>
      <c r="N538" t="str">
        <f t="shared" si="22"/>
        <v>0</v>
      </c>
      <c r="O538">
        <v>25</v>
      </c>
      <c r="P538" t="s">
        <v>96</v>
      </c>
      <c r="Q538" t="s">
        <v>79</v>
      </c>
      <c r="S538" t="s">
        <v>65</v>
      </c>
      <c r="T538" t="s">
        <v>66</v>
      </c>
      <c r="U538" t="s">
        <v>67</v>
      </c>
      <c r="V538" t="s">
        <v>67</v>
      </c>
      <c r="X538" t="b">
        <v>1</v>
      </c>
      <c r="Y538" t="b">
        <v>1</v>
      </c>
      <c r="Z538" t="b">
        <v>1</v>
      </c>
      <c r="AA538">
        <v>200</v>
      </c>
      <c r="AB538">
        <v>230</v>
      </c>
      <c r="AC538" t="s">
        <v>68</v>
      </c>
      <c r="AD538" t="b">
        <v>0</v>
      </c>
      <c r="AE538" t="b">
        <v>0</v>
      </c>
      <c r="AF538" t="s">
        <v>69</v>
      </c>
      <c r="AG538" t="s">
        <v>60</v>
      </c>
      <c r="AH538" t="s">
        <v>60</v>
      </c>
      <c r="AI538" t="b">
        <v>1</v>
      </c>
      <c r="AJ538" t="s">
        <v>60</v>
      </c>
      <c r="AK538" t="s">
        <v>60</v>
      </c>
      <c r="AL538" t="s">
        <v>60</v>
      </c>
      <c r="AM538" t="s">
        <v>60</v>
      </c>
      <c r="AN538" t="s">
        <v>60</v>
      </c>
      <c r="AO538" t="s">
        <v>70</v>
      </c>
      <c r="AP538" t="b">
        <v>0</v>
      </c>
      <c r="AQ538" t="b">
        <v>0</v>
      </c>
      <c r="AR538" t="s">
        <v>71</v>
      </c>
      <c r="AS538" t="b">
        <v>0</v>
      </c>
      <c r="AT538" t="s">
        <v>60</v>
      </c>
      <c r="AU538" t="s">
        <v>60</v>
      </c>
      <c r="AX538" t="s">
        <v>60</v>
      </c>
      <c r="AY538" t="s">
        <v>60</v>
      </c>
      <c r="BA538" t="b">
        <v>0</v>
      </c>
      <c r="BB538" t="s">
        <v>60</v>
      </c>
      <c r="BD538" t="s">
        <v>60</v>
      </c>
    </row>
    <row r="539" spans="1:56" x14ac:dyDescent="0.25">
      <c r="A539" t="s">
        <v>641</v>
      </c>
      <c r="B539" t="s">
        <v>658</v>
      </c>
      <c r="C539">
        <v>7921010</v>
      </c>
      <c r="D539" t="s">
        <v>85</v>
      </c>
      <c r="E539" t="s">
        <v>85</v>
      </c>
      <c r="F539" t="s">
        <v>655</v>
      </c>
      <c r="G539" t="s">
        <v>656</v>
      </c>
      <c r="H539" t="str">
        <f>"06007"</f>
        <v>06007</v>
      </c>
      <c r="I539" t="s">
        <v>60</v>
      </c>
      <c r="J539" t="s">
        <v>657</v>
      </c>
      <c r="K539" t="s">
        <v>62</v>
      </c>
      <c r="L539">
        <v>25</v>
      </c>
      <c r="N539" t="str">
        <f t="shared" si="22"/>
        <v>0</v>
      </c>
      <c r="O539">
        <v>25</v>
      </c>
      <c r="P539" t="s">
        <v>96</v>
      </c>
      <c r="Q539" t="s">
        <v>79</v>
      </c>
      <c r="S539" t="s">
        <v>65</v>
      </c>
      <c r="T539" t="s">
        <v>66</v>
      </c>
      <c r="U539" t="s">
        <v>67</v>
      </c>
      <c r="V539" t="s">
        <v>67</v>
      </c>
      <c r="X539" t="b">
        <v>1</v>
      </c>
      <c r="Y539" t="b">
        <v>1</v>
      </c>
      <c r="Z539" t="b">
        <v>1</v>
      </c>
      <c r="AA539">
        <v>200</v>
      </c>
      <c r="AB539">
        <v>230</v>
      </c>
      <c r="AC539" t="s">
        <v>68</v>
      </c>
      <c r="AD539" t="b">
        <v>0</v>
      </c>
      <c r="AE539" t="b">
        <v>0</v>
      </c>
      <c r="AF539" t="s">
        <v>69</v>
      </c>
      <c r="AG539" t="s">
        <v>60</v>
      </c>
      <c r="AH539" t="s">
        <v>60</v>
      </c>
      <c r="AI539" t="b">
        <v>1</v>
      </c>
      <c r="AJ539" t="s">
        <v>60</v>
      </c>
      <c r="AK539" t="s">
        <v>60</v>
      </c>
      <c r="AL539" t="s">
        <v>60</v>
      </c>
      <c r="AM539" t="s">
        <v>60</v>
      </c>
      <c r="AN539" t="s">
        <v>60</v>
      </c>
      <c r="AO539" t="s">
        <v>117</v>
      </c>
      <c r="AP539" t="b">
        <v>0</v>
      </c>
      <c r="AQ539" t="b">
        <v>0</v>
      </c>
      <c r="AR539" t="s">
        <v>71</v>
      </c>
      <c r="AS539" t="b">
        <v>0</v>
      </c>
      <c r="AT539" t="s">
        <v>60</v>
      </c>
      <c r="AU539" t="s">
        <v>60</v>
      </c>
      <c r="AX539" t="s">
        <v>60</v>
      </c>
      <c r="AY539" t="s">
        <v>60</v>
      </c>
      <c r="BA539" t="b">
        <v>0</v>
      </c>
      <c r="BB539" t="s">
        <v>60</v>
      </c>
      <c r="BD539" t="s">
        <v>60</v>
      </c>
    </row>
    <row r="540" spans="1:56" x14ac:dyDescent="0.25">
      <c r="A540" t="s">
        <v>641</v>
      </c>
      <c r="B540" t="s">
        <v>659</v>
      </c>
      <c r="C540">
        <v>7920010</v>
      </c>
      <c r="D540" t="s">
        <v>85</v>
      </c>
      <c r="E540" t="s">
        <v>85</v>
      </c>
      <c r="G540" t="s">
        <v>660</v>
      </c>
      <c r="H540" t="str">
        <f>"06002"</f>
        <v>06002</v>
      </c>
      <c r="I540" t="s">
        <v>60</v>
      </c>
      <c r="J540" t="s">
        <v>661</v>
      </c>
      <c r="K540" t="s">
        <v>62</v>
      </c>
      <c r="L540">
        <v>25</v>
      </c>
      <c r="N540" t="str">
        <f t="shared" si="22"/>
        <v>0</v>
      </c>
      <c r="O540">
        <v>25</v>
      </c>
      <c r="P540" t="s">
        <v>96</v>
      </c>
      <c r="Q540" t="s">
        <v>79</v>
      </c>
      <c r="R540" t="s">
        <v>79</v>
      </c>
      <c r="S540" t="s">
        <v>65</v>
      </c>
      <c r="T540" t="s">
        <v>66</v>
      </c>
      <c r="U540" t="s">
        <v>67</v>
      </c>
      <c r="V540" t="s">
        <v>67</v>
      </c>
      <c r="X540" t="b">
        <v>1</v>
      </c>
      <c r="Y540" t="b">
        <v>1</v>
      </c>
      <c r="Z540" t="b">
        <v>1</v>
      </c>
      <c r="AA540">
        <v>200</v>
      </c>
      <c r="AB540">
        <v>230</v>
      </c>
      <c r="AC540" t="s">
        <v>68</v>
      </c>
      <c r="AD540" t="b">
        <v>0</v>
      </c>
      <c r="AE540" t="b">
        <v>0</v>
      </c>
      <c r="AF540" t="s">
        <v>69</v>
      </c>
      <c r="AG540" t="s">
        <v>60</v>
      </c>
      <c r="AH540" t="s">
        <v>60</v>
      </c>
      <c r="AI540" t="b">
        <v>1</v>
      </c>
      <c r="AJ540" t="s">
        <v>60</v>
      </c>
      <c r="AK540" t="s">
        <v>60</v>
      </c>
      <c r="AL540" t="s">
        <v>60</v>
      </c>
      <c r="AM540" t="s">
        <v>60</v>
      </c>
      <c r="AN540" t="s">
        <v>60</v>
      </c>
      <c r="AO540" t="s">
        <v>70</v>
      </c>
      <c r="AP540" t="b">
        <v>0</v>
      </c>
      <c r="AQ540" t="b">
        <v>0</v>
      </c>
      <c r="AR540" t="s">
        <v>71</v>
      </c>
      <c r="AS540" t="b">
        <v>0</v>
      </c>
      <c r="AT540" t="s">
        <v>60</v>
      </c>
      <c r="AU540" t="s">
        <v>60</v>
      </c>
      <c r="AX540" t="s">
        <v>60</v>
      </c>
      <c r="AY540" t="s">
        <v>60</v>
      </c>
      <c r="BA540" t="b">
        <v>0</v>
      </c>
      <c r="BB540" t="s">
        <v>60</v>
      </c>
      <c r="BD540" t="s">
        <v>60</v>
      </c>
    </row>
    <row r="541" spans="1:56" x14ac:dyDescent="0.25">
      <c r="A541" t="s">
        <v>161</v>
      </c>
      <c r="B541" t="s">
        <v>662</v>
      </c>
      <c r="C541">
        <v>1002310</v>
      </c>
      <c r="D541" t="s">
        <v>81</v>
      </c>
      <c r="E541" t="s">
        <v>81</v>
      </c>
      <c r="G541" t="s">
        <v>644</v>
      </c>
      <c r="H541" t="str">
        <f>"01105"</f>
        <v>01105</v>
      </c>
      <c r="I541" t="s">
        <v>60</v>
      </c>
      <c r="J541" t="s">
        <v>178</v>
      </c>
      <c r="K541" t="s">
        <v>62</v>
      </c>
      <c r="L541">
        <v>23</v>
      </c>
      <c r="N541" t="str">
        <f t="shared" si="22"/>
        <v>0</v>
      </c>
      <c r="O541">
        <v>23</v>
      </c>
      <c r="P541" t="s">
        <v>96</v>
      </c>
      <c r="Q541" t="s">
        <v>79</v>
      </c>
      <c r="R541" t="s">
        <v>79</v>
      </c>
      <c r="S541" t="s">
        <v>65</v>
      </c>
      <c r="T541" t="s">
        <v>66</v>
      </c>
      <c r="U541" t="s">
        <v>67</v>
      </c>
      <c r="V541" t="s">
        <v>67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68</v>
      </c>
      <c r="AD541" t="b">
        <v>0</v>
      </c>
      <c r="AE541" t="b">
        <v>0</v>
      </c>
      <c r="AF541" t="s">
        <v>69</v>
      </c>
      <c r="AG541" t="s">
        <v>60</v>
      </c>
      <c r="AH541" t="s">
        <v>60</v>
      </c>
      <c r="AI541" t="b">
        <v>1</v>
      </c>
      <c r="AJ541" t="s">
        <v>60</v>
      </c>
      <c r="AK541" t="s">
        <v>60</v>
      </c>
      <c r="AL541" t="s">
        <v>60</v>
      </c>
      <c r="AM541" t="s">
        <v>60</v>
      </c>
      <c r="AN541" t="s">
        <v>60</v>
      </c>
      <c r="AO541" t="s">
        <v>70</v>
      </c>
      <c r="AP541" t="b">
        <v>0</v>
      </c>
      <c r="AQ541" t="b">
        <v>0</v>
      </c>
      <c r="AR541" t="s">
        <v>71</v>
      </c>
      <c r="AS541" t="b">
        <v>0</v>
      </c>
      <c r="AT541" t="s">
        <v>60</v>
      </c>
      <c r="AU541" t="s">
        <v>60</v>
      </c>
      <c r="AX541" t="s">
        <v>60</v>
      </c>
      <c r="AY541" t="s">
        <v>60</v>
      </c>
      <c r="BA541" t="b">
        <v>0</v>
      </c>
      <c r="BB541" t="s">
        <v>60</v>
      </c>
      <c r="BD541" t="s">
        <v>60</v>
      </c>
    </row>
    <row r="542" spans="1:56" x14ac:dyDescent="0.25">
      <c r="A542" t="s">
        <v>161</v>
      </c>
      <c r="B542" t="s">
        <v>663</v>
      </c>
      <c r="C542">
        <v>1002300</v>
      </c>
      <c r="D542" t="s">
        <v>105</v>
      </c>
      <c r="E542" t="s">
        <v>105</v>
      </c>
      <c r="G542" t="s">
        <v>664</v>
      </c>
      <c r="H542" t="str">
        <f>"01105"</f>
        <v>01105</v>
      </c>
      <c r="I542" t="s">
        <v>60</v>
      </c>
      <c r="J542" t="s">
        <v>178</v>
      </c>
      <c r="K542" t="s">
        <v>62</v>
      </c>
      <c r="L542">
        <v>20</v>
      </c>
      <c r="N542" t="str">
        <f t="shared" si="22"/>
        <v>0</v>
      </c>
      <c r="O542">
        <v>20</v>
      </c>
      <c r="P542" t="s">
        <v>96</v>
      </c>
      <c r="Q542" t="s">
        <v>79</v>
      </c>
      <c r="R542" t="s">
        <v>79</v>
      </c>
      <c r="S542" t="s">
        <v>65</v>
      </c>
      <c r="T542" t="s">
        <v>66</v>
      </c>
      <c r="U542" t="s">
        <v>67</v>
      </c>
      <c r="V542" t="s">
        <v>67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68</v>
      </c>
      <c r="AD542" t="b">
        <v>0</v>
      </c>
      <c r="AE542" t="b">
        <v>0</v>
      </c>
      <c r="AF542" t="s">
        <v>69</v>
      </c>
      <c r="AG542" t="s">
        <v>60</v>
      </c>
      <c r="AH542" t="s">
        <v>60</v>
      </c>
      <c r="AI542" t="b">
        <v>1</v>
      </c>
      <c r="AJ542" t="s">
        <v>60</v>
      </c>
      <c r="AK542" t="s">
        <v>60</v>
      </c>
      <c r="AL542" t="s">
        <v>60</v>
      </c>
      <c r="AM542" t="s">
        <v>60</v>
      </c>
      <c r="AN542" t="s">
        <v>60</v>
      </c>
      <c r="AO542" t="s">
        <v>70</v>
      </c>
      <c r="AP542" t="b">
        <v>0</v>
      </c>
      <c r="AQ542" t="b">
        <v>0</v>
      </c>
      <c r="AR542" t="s">
        <v>71</v>
      </c>
      <c r="AS542" t="b">
        <v>0</v>
      </c>
      <c r="AT542" t="s">
        <v>60</v>
      </c>
      <c r="AU542" t="s">
        <v>60</v>
      </c>
      <c r="AX542" t="s">
        <v>60</v>
      </c>
      <c r="AY542" t="s">
        <v>60</v>
      </c>
      <c r="BA542" t="b">
        <v>0</v>
      </c>
      <c r="BB542" t="s">
        <v>60</v>
      </c>
      <c r="BD542" t="s">
        <v>60</v>
      </c>
    </row>
    <row r="543" spans="1:56" x14ac:dyDescent="0.25">
      <c r="A543" t="s">
        <v>641</v>
      </c>
      <c r="B543" t="s">
        <v>665</v>
      </c>
      <c r="C543">
        <v>7912050</v>
      </c>
      <c r="D543" t="s">
        <v>58</v>
      </c>
      <c r="E543" t="s">
        <v>58</v>
      </c>
      <c r="F543" t="s">
        <v>666</v>
      </c>
      <c r="G543" t="s">
        <v>660</v>
      </c>
      <c r="H543" t="str">
        <f>"01714"</f>
        <v>01714</v>
      </c>
      <c r="I543" t="s">
        <v>60</v>
      </c>
      <c r="J543" t="s">
        <v>650</v>
      </c>
      <c r="K543" t="s">
        <v>62</v>
      </c>
      <c r="L543">
        <v>25</v>
      </c>
      <c r="N543" t="str">
        <f t="shared" si="22"/>
        <v>0</v>
      </c>
      <c r="O543">
        <v>25</v>
      </c>
      <c r="P543" t="s">
        <v>96</v>
      </c>
      <c r="Q543" t="s">
        <v>79</v>
      </c>
      <c r="S543" t="s">
        <v>65</v>
      </c>
      <c r="T543" t="s">
        <v>66</v>
      </c>
      <c r="U543" t="s">
        <v>67</v>
      </c>
      <c r="V543" t="s">
        <v>67</v>
      </c>
      <c r="X543" t="b">
        <v>1</v>
      </c>
      <c r="Y543" t="b">
        <v>1</v>
      </c>
      <c r="Z543" t="b">
        <v>1</v>
      </c>
      <c r="AA543">
        <v>200</v>
      </c>
      <c r="AB543">
        <v>230</v>
      </c>
      <c r="AC543" t="s">
        <v>68</v>
      </c>
      <c r="AD543" t="b">
        <v>0</v>
      </c>
      <c r="AE543" t="b">
        <v>0</v>
      </c>
      <c r="AF543" t="s">
        <v>69</v>
      </c>
      <c r="AG543" t="s">
        <v>60</v>
      </c>
      <c r="AH543" t="s">
        <v>60</v>
      </c>
      <c r="AI543" t="b">
        <v>1</v>
      </c>
      <c r="AJ543" t="s">
        <v>60</v>
      </c>
      <c r="AK543" t="s">
        <v>60</v>
      </c>
      <c r="AL543" t="s">
        <v>60</v>
      </c>
      <c r="AM543" t="s">
        <v>60</v>
      </c>
      <c r="AN543" t="s">
        <v>60</v>
      </c>
      <c r="AO543" t="s">
        <v>70</v>
      </c>
      <c r="AP543" t="b">
        <v>0</v>
      </c>
      <c r="AQ543" t="b">
        <v>0</v>
      </c>
      <c r="AR543" t="s">
        <v>71</v>
      </c>
      <c r="AS543" t="b">
        <v>0</v>
      </c>
      <c r="AT543" t="s">
        <v>60</v>
      </c>
      <c r="AU543" t="s">
        <v>60</v>
      </c>
      <c r="AX543" t="s">
        <v>60</v>
      </c>
      <c r="AY543" t="s">
        <v>60</v>
      </c>
      <c r="BA543" t="b">
        <v>0</v>
      </c>
      <c r="BB543" t="s">
        <v>60</v>
      </c>
      <c r="BD543" t="s">
        <v>60</v>
      </c>
    </row>
    <row r="544" spans="1:56" x14ac:dyDescent="0.25">
      <c r="A544" t="s">
        <v>641</v>
      </c>
      <c r="B544" t="s">
        <v>651</v>
      </c>
      <c r="C544">
        <v>7963070</v>
      </c>
      <c r="D544" t="s">
        <v>58</v>
      </c>
      <c r="E544" t="s">
        <v>58</v>
      </c>
      <c r="F544" t="s">
        <v>652</v>
      </c>
      <c r="G544" t="s">
        <v>443</v>
      </c>
      <c r="I544" t="s">
        <v>60</v>
      </c>
      <c r="J544" t="s">
        <v>653</v>
      </c>
      <c r="K544" t="s">
        <v>62</v>
      </c>
      <c r="L544">
        <v>25</v>
      </c>
      <c r="N544" t="str">
        <f t="shared" si="22"/>
        <v>0</v>
      </c>
      <c r="O544">
        <v>25</v>
      </c>
      <c r="P544" t="s">
        <v>96</v>
      </c>
      <c r="Q544" t="s">
        <v>79</v>
      </c>
      <c r="S544" t="s">
        <v>65</v>
      </c>
      <c r="T544" t="s">
        <v>66</v>
      </c>
      <c r="U544" t="s">
        <v>67</v>
      </c>
      <c r="V544" t="s">
        <v>67</v>
      </c>
      <c r="X544" t="b">
        <v>1</v>
      </c>
      <c r="Y544" t="b">
        <v>1</v>
      </c>
      <c r="Z544" t="b">
        <v>1</v>
      </c>
      <c r="AA544">
        <v>200</v>
      </c>
      <c r="AB544">
        <v>230</v>
      </c>
      <c r="AC544" t="s">
        <v>68</v>
      </c>
      <c r="AD544" t="b">
        <v>0</v>
      </c>
      <c r="AE544" t="b">
        <v>0</v>
      </c>
      <c r="AF544" t="s">
        <v>69</v>
      </c>
      <c r="AG544" t="s">
        <v>60</v>
      </c>
      <c r="AH544" t="s">
        <v>60</v>
      </c>
      <c r="AI544" t="b">
        <v>1</v>
      </c>
      <c r="AJ544" t="s">
        <v>60</v>
      </c>
      <c r="AK544" t="s">
        <v>60</v>
      </c>
      <c r="AL544" t="s">
        <v>60</v>
      </c>
      <c r="AM544" t="s">
        <v>60</v>
      </c>
      <c r="AN544" t="s">
        <v>60</v>
      </c>
      <c r="AO544" t="s">
        <v>117</v>
      </c>
      <c r="AP544" t="b">
        <v>0</v>
      </c>
      <c r="AQ544" t="b">
        <v>0</v>
      </c>
      <c r="AR544" t="s">
        <v>71</v>
      </c>
      <c r="AS544" t="b">
        <v>0</v>
      </c>
      <c r="AT544" t="s">
        <v>72</v>
      </c>
      <c r="AU544" t="s">
        <v>60</v>
      </c>
      <c r="AX544" t="s">
        <v>60</v>
      </c>
      <c r="AY544" t="s">
        <v>60</v>
      </c>
      <c r="BA544" t="b">
        <v>0</v>
      </c>
      <c r="BB544" t="s">
        <v>60</v>
      </c>
      <c r="BD544" t="s">
        <v>60</v>
      </c>
    </row>
    <row r="545" spans="1:56" x14ac:dyDescent="0.25">
      <c r="A545" t="s">
        <v>641</v>
      </c>
      <c r="B545" t="s">
        <v>667</v>
      </c>
      <c r="C545">
        <v>7963070</v>
      </c>
      <c r="D545" t="s">
        <v>58</v>
      </c>
      <c r="E545" t="s">
        <v>58</v>
      </c>
      <c r="G545" t="s">
        <v>668</v>
      </c>
      <c r="H545" t="str">
        <f>"06002"</f>
        <v>06002</v>
      </c>
      <c r="I545" t="s">
        <v>60</v>
      </c>
      <c r="J545" t="s">
        <v>661</v>
      </c>
      <c r="K545" t="s">
        <v>62</v>
      </c>
      <c r="L545">
        <v>25</v>
      </c>
      <c r="N545" t="str">
        <f t="shared" si="22"/>
        <v>0</v>
      </c>
      <c r="O545">
        <v>25</v>
      </c>
      <c r="P545" t="s">
        <v>96</v>
      </c>
      <c r="Q545" t="s">
        <v>79</v>
      </c>
      <c r="R545" t="s">
        <v>79</v>
      </c>
      <c r="S545" t="s">
        <v>65</v>
      </c>
      <c r="T545" t="s">
        <v>66</v>
      </c>
      <c r="U545" t="s">
        <v>67</v>
      </c>
      <c r="V545" t="s">
        <v>67</v>
      </c>
      <c r="X545" t="b">
        <v>1</v>
      </c>
      <c r="Y545" t="b">
        <v>1</v>
      </c>
      <c r="Z545" t="b">
        <v>1</v>
      </c>
      <c r="AA545">
        <v>200</v>
      </c>
      <c r="AB545">
        <v>230</v>
      </c>
      <c r="AC545" t="s">
        <v>68</v>
      </c>
      <c r="AD545" t="b">
        <v>0</v>
      </c>
      <c r="AE545" t="b">
        <v>0</v>
      </c>
      <c r="AF545" t="s">
        <v>69</v>
      </c>
      <c r="AG545" t="s">
        <v>60</v>
      </c>
      <c r="AH545" t="s">
        <v>60</v>
      </c>
      <c r="AI545" t="b">
        <v>1</v>
      </c>
      <c r="AJ545" t="s">
        <v>60</v>
      </c>
      <c r="AK545" t="s">
        <v>60</v>
      </c>
      <c r="AL545" t="s">
        <v>60</v>
      </c>
      <c r="AM545" t="s">
        <v>60</v>
      </c>
      <c r="AN545" t="s">
        <v>60</v>
      </c>
      <c r="AO545" t="s">
        <v>117</v>
      </c>
      <c r="AP545" t="b">
        <v>0</v>
      </c>
      <c r="AQ545" t="b">
        <v>0</v>
      </c>
      <c r="AR545" t="s">
        <v>71</v>
      </c>
      <c r="AS545" t="b">
        <v>0</v>
      </c>
      <c r="AT545" t="s">
        <v>60</v>
      </c>
      <c r="AU545" t="s">
        <v>60</v>
      </c>
      <c r="AX545" t="s">
        <v>60</v>
      </c>
      <c r="AY545" t="s">
        <v>60</v>
      </c>
      <c r="BA545" t="b">
        <v>0</v>
      </c>
      <c r="BB545" t="s">
        <v>60</v>
      </c>
      <c r="BD545" t="s">
        <v>60</v>
      </c>
    </row>
    <row r="546" spans="1:56" x14ac:dyDescent="0.25">
      <c r="A546" t="s">
        <v>641</v>
      </c>
      <c r="B546" t="s">
        <v>648</v>
      </c>
      <c r="C546">
        <v>7963080</v>
      </c>
      <c r="D546" t="s">
        <v>81</v>
      </c>
      <c r="E546" t="s">
        <v>81</v>
      </c>
      <c r="F546" t="s">
        <v>643</v>
      </c>
      <c r="G546" t="s">
        <v>443</v>
      </c>
      <c r="H546" t="s">
        <v>645</v>
      </c>
      <c r="I546" t="s">
        <v>60</v>
      </c>
      <c r="J546" t="s">
        <v>669</v>
      </c>
      <c r="K546" t="s">
        <v>62</v>
      </c>
      <c r="L546">
        <v>25</v>
      </c>
      <c r="N546" t="str">
        <f t="shared" si="22"/>
        <v>0</v>
      </c>
      <c r="O546">
        <v>25</v>
      </c>
      <c r="P546" t="s">
        <v>96</v>
      </c>
      <c r="Q546" t="s">
        <v>79</v>
      </c>
      <c r="R546" t="s">
        <v>79</v>
      </c>
      <c r="S546" t="s">
        <v>65</v>
      </c>
      <c r="T546" t="s">
        <v>66</v>
      </c>
      <c r="U546" t="s">
        <v>67</v>
      </c>
      <c r="V546" t="s">
        <v>67</v>
      </c>
      <c r="X546" t="b">
        <v>1</v>
      </c>
      <c r="Y546" t="b">
        <v>1</v>
      </c>
      <c r="Z546" t="b">
        <v>1</v>
      </c>
      <c r="AA546">
        <v>200</v>
      </c>
      <c r="AB546">
        <v>230</v>
      </c>
      <c r="AC546" t="s">
        <v>68</v>
      </c>
      <c r="AD546" t="b">
        <v>0</v>
      </c>
      <c r="AE546" t="b">
        <v>0</v>
      </c>
      <c r="AF546" t="s">
        <v>69</v>
      </c>
      <c r="AG546" t="s">
        <v>60</v>
      </c>
      <c r="AH546" t="s">
        <v>60</v>
      </c>
      <c r="AI546" t="b">
        <v>1</v>
      </c>
      <c r="AJ546" t="s">
        <v>60</v>
      </c>
      <c r="AK546" t="s">
        <v>60</v>
      </c>
      <c r="AL546" t="s">
        <v>60</v>
      </c>
      <c r="AM546" t="s">
        <v>60</v>
      </c>
      <c r="AN546" t="s">
        <v>60</v>
      </c>
      <c r="AO546" t="s">
        <v>117</v>
      </c>
      <c r="AP546" t="b">
        <v>0</v>
      </c>
      <c r="AQ546" t="b">
        <v>0</v>
      </c>
      <c r="AR546" t="s">
        <v>71</v>
      </c>
      <c r="AS546" t="b">
        <v>0</v>
      </c>
      <c r="AT546" t="s">
        <v>60</v>
      </c>
      <c r="AU546" t="s">
        <v>60</v>
      </c>
      <c r="AX546" t="s">
        <v>60</v>
      </c>
      <c r="AY546" t="s">
        <v>60</v>
      </c>
      <c r="BA546" t="b">
        <v>0</v>
      </c>
      <c r="BB546" t="s">
        <v>60</v>
      </c>
      <c r="BD546" t="s">
        <v>60</v>
      </c>
    </row>
    <row r="547" spans="1:56" x14ac:dyDescent="0.25">
      <c r="A547" t="s">
        <v>641</v>
      </c>
      <c r="B547" t="s">
        <v>670</v>
      </c>
      <c r="C547">
        <v>7980130</v>
      </c>
      <c r="D547" t="s">
        <v>58</v>
      </c>
      <c r="E547" t="s">
        <v>58</v>
      </c>
      <c r="F547" t="s">
        <v>655</v>
      </c>
      <c r="G547" t="s">
        <v>671</v>
      </c>
      <c r="H547" t="str">
        <f>"06007"</f>
        <v>06007</v>
      </c>
      <c r="I547" t="s">
        <v>60</v>
      </c>
      <c r="J547" t="s">
        <v>646</v>
      </c>
      <c r="K547" t="s">
        <v>62</v>
      </c>
      <c r="L547">
        <v>25</v>
      </c>
      <c r="N547" t="str">
        <f t="shared" si="22"/>
        <v>0</v>
      </c>
      <c r="O547">
        <v>25</v>
      </c>
      <c r="P547" t="s">
        <v>96</v>
      </c>
      <c r="Q547" t="s">
        <v>79</v>
      </c>
      <c r="R547" t="s">
        <v>79</v>
      </c>
      <c r="S547" t="s">
        <v>65</v>
      </c>
      <c r="T547" t="s">
        <v>66</v>
      </c>
      <c r="U547" t="s">
        <v>67</v>
      </c>
      <c r="V547" t="s">
        <v>67</v>
      </c>
      <c r="X547" t="b">
        <v>1</v>
      </c>
      <c r="Y547" t="b">
        <v>1</v>
      </c>
      <c r="Z547" t="b">
        <v>1</v>
      </c>
      <c r="AA547">
        <v>200</v>
      </c>
      <c r="AB547">
        <v>230</v>
      </c>
      <c r="AC547" t="s">
        <v>68</v>
      </c>
      <c r="AD547" t="b">
        <v>0</v>
      </c>
      <c r="AE547" t="b">
        <v>0</v>
      </c>
      <c r="AF547" t="s">
        <v>69</v>
      </c>
      <c r="AG547" t="s">
        <v>60</v>
      </c>
      <c r="AH547" t="s">
        <v>60</v>
      </c>
      <c r="AI547" t="b">
        <v>1</v>
      </c>
      <c r="AJ547" t="s">
        <v>60</v>
      </c>
      <c r="AK547" t="s">
        <v>60</v>
      </c>
      <c r="AL547" t="s">
        <v>60</v>
      </c>
      <c r="AM547" t="s">
        <v>60</v>
      </c>
      <c r="AN547" t="s">
        <v>60</v>
      </c>
      <c r="AO547" t="s">
        <v>117</v>
      </c>
      <c r="AP547" t="b">
        <v>0</v>
      </c>
      <c r="AQ547" t="b">
        <v>0</v>
      </c>
      <c r="AR547" t="s">
        <v>71</v>
      </c>
      <c r="AS547" t="b">
        <v>0</v>
      </c>
      <c r="AT547" t="s">
        <v>72</v>
      </c>
      <c r="AU547" t="s">
        <v>60</v>
      </c>
      <c r="AX547" t="s">
        <v>60</v>
      </c>
      <c r="AY547" t="s">
        <v>60</v>
      </c>
      <c r="BA547" t="b">
        <v>0</v>
      </c>
      <c r="BB547" t="s">
        <v>60</v>
      </c>
      <c r="BC547">
        <v>7980130</v>
      </c>
      <c r="BD547" t="s">
        <v>60</v>
      </c>
    </row>
    <row r="548" spans="1:56" x14ac:dyDescent="0.25">
      <c r="A548" t="s">
        <v>641</v>
      </c>
      <c r="B548" t="s">
        <v>672</v>
      </c>
      <c r="C548">
        <v>7980120</v>
      </c>
      <c r="D548" t="s">
        <v>58</v>
      </c>
      <c r="E548" t="s">
        <v>58</v>
      </c>
      <c r="F548" t="s">
        <v>655</v>
      </c>
      <c r="G548" t="s">
        <v>671</v>
      </c>
      <c r="H548" t="str">
        <f>"06007"</f>
        <v>06007</v>
      </c>
      <c r="I548" t="s">
        <v>60</v>
      </c>
      <c r="J548" t="s">
        <v>673</v>
      </c>
      <c r="K548" t="s">
        <v>62</v>
      </c>
      <c r="L548">
        <v>25</v>
      </c>
      <c r="N548" t="str">
        <f t="shared" ref="N548:N579" si="23">"0"</f>
        <v>0</v>
      </c>
      <c r="O548">
        <v>25</v>
      </c>
      <c r="P548" t="s">
        <v>96</v>
      </c>
      <c r="Q548" t="s">
        <v>79</v>
      </c>
      <c r="R548" t="s">
        <v>79</v>
      </c>
      <c r="S548" t="s">
        <v>65</v>
      </c>
      <c r="T548" t="s">
        <v>66</v>
      </c>
      <c r="U548" t="s">
        <v>67</v>
      </c>
      <c r="V548" t="s">
        <v>67</v>
      </c>
      <c r="X548" t="b">
        <v>1</v>
      </c>
      <c r="Y548" t="b">
        <v>1</v>
      </c>
      <c r="Z548" t="b">
        <v>1</v>
      </c>
      <c r="AA548">
        <v>200</v>
      </c>
      <c r="AB548">
        <v>230</v>
      </c>
      <c r="AC548" t="s">
        <v>68</v>
      </c>
      <c r="AD548" t="b">
        <v>0</v>
      </c>
      <c r="AE548" t="b">
        <v>0</v>
      </c>
      <c r="AF548" t="s">
        <v>69</v>
      </c>
      <c r="AG548" t="s">
        <v>60</v>
      </c>
      <c r="AH548" t="s">
        <v>60</v>
      </c>
      <c r="AI548" t="b">
        <v>1</v>
      </c>
      <c r="AJ548" t="s">
        <v>60</v>
      </c>
      <c r="AK548" t="s">
        <v>60</v>
      </c>
      <c r="AL548" t="s">
        <v>60</v>
      </c>
      <c r="AM548" t="s">
        <v>60</v>
      </c>
      <c r="AN548" t="s">
        <v>60</v>
      </c>
      <c r="AO548" t="s">
        <v>117</v>
      </c>
      <c r="AP548" t="b">
        <v>0</v>
      </c>
      <c r="AQ548" t="b">
        <v>0</v>
      </c>
      <c r="AR548" t="s">
        <v>71</v>
      </c>
      <c r="AS548" t="b">
        <v>0</v>
      </c>
      <c r="AT548" t="s">
        <v>72</v>
      </c>
      <c r="AU548" t="s">
        <v>60</v>
      </c>
      <c r="AX548" t="s">
        <v>60</v>
      </c>
      <c r="AY548" t="s">
        <v>60</v>
      </c>
      <c r="BA548" t="b">
        <v>0</v>
      </c>
      <c r="BB548" t="s">
        <v>60</v>
      </c>
      <c r="BC548">
        <v>7980120</v>
      </c>
      <c r="BD548" t="s">
        <v>60</v>
      </c>
    </row>
    <row r="549" spans="1:56" x14ac:dyDescent="0.25">
      <c r="A549" t="s">
        <v>641</v>
      </c>
      <c r="B549" t="s">
        <v>674</v>
      </c>
      <c r="C549">
        <v>7980120</v>
      </c>
      <c r="D549" t="s">
        <v>98</v>
      </c>
      <c r="E549" t="s">
        <v>98</v>
      </c>
      <c r="F549" t="s">
        <v>649</v>
      </c>
      <c r="G549" t="s">
        <v>675</v>
      </c>
      <c r="H549" t="str">
        <f>"06002"</f>
        <v>06002</v>
      </c>
      <c r="I549" t="s">
        <v>60</v>
      </c>
      <c r="J549" t="s">
        <v>661</v>
      </c>
      <c r="K549" t="s">
        <v>62</v>
      </c>
      <c r="L549">
        <v>25</v>
      </c>
      <c r="N549" t="str">
        <f t="shared" si="23"/>
        <v>0</v>
      </c>
      <c r="O549">
        <v>25</v>
      </c>
      <c r="P549" t="s">
        <v>96</v>
      </c>
      <c r="Q549" t="s">
        <v>79</v>
      </c>
      <c r="R549" t="s">
        <v>79</v>
      </c>
      <c r="S549" t="s">
        <v>65</v>
      </c>
      <c r="T549" t="s">
        <v>66</v>
      </c>
      <c r="U549" t="s">
        <v>67</v>
      </c>
      <c r="V549" t="s">
        <v>67</v>
      </c>
      <c r="X549" t="b">
        <v>1</v>
      </c>
      <c r="Y549" t="b">
        <v>1</v>
      </c>
      <c r="Z549" t="b">
        <v>1</v>
      </c>
      <c r="AA549">
        <v>200</v>
      </c>
      <c r="AB549">
        <v>230</v>
      </c>
      <c r="AC549" t="s">
        <v>68</v>
      </c>
      <c r="AD549" t="b">
        <v>0</v>
      </c>
      <c r="AE549" t="b">
        <v>0</v>
      </c>
      <c r="AF549" t="s">
        <v>69</v>
      </c>
      <c r="AG549" t="s">
        <v>60</v>
      </c>
      <c r="AH549" t="s">
        <v>60</v>
      </c>
      <c r="AI549" t="b">
        <v>1</v>
      </c>
      <c r="AJ549" t="s">
        <v>60</v>
      </c>
      <c r="AK549" t="s">
        <v>60</v>
      </c>
      <c r="AL549" t="s">
        <v>60</v>
      </c>
      <c r="AM549" t="s">
        <v>60</v>
      </c>
      <c r="AN549" t="s">
        <v>60</v>
      </c>
      <c r="AO549" t="s">
        <v>117</v>
      </c>
      <c r="AP549" t="b">
        <v>0</v>
      </c>
      <c r="AQ549" t="b">
        <v>0</v>
      </c>
      <c r="AR549" t="s">
        <v>71</v>
      </c>
      <c r="AS549" t="b">
        <v>0</v>
      </c>
      <c r="AT549" t="s">
        <v>72</v>
      </c>
      <c r="AU549" t="s">
        <v>60</v>
      </c>
      <c r="AX549" t="s">
        <v>60</v>
      </c>
      <c r="AY549" t="s">
        <v>60</v>
      </c>
      <c r="BA549" t="b">
        <v>0</v>
      </c>
      <c r="BB549" t="s">
        <v>60</v>
      </c>
      <c r="BC549">
        <v>7980120</v>
      </c>
      <c r="BD549" t="s">
        <v>60</v>
      </c>
    </row>
    <row r="550" spans="1:56" x14ac:dyDescent="0.25">
      <c r="A550" t="s">
        <v>641</v>
      </c>
      <c r="B550" t="s">
        <v>676</v>
      </c>
      <c r="C550">
        <v>7980130</v>
      </c>
      <c r="D550" t="s">
        <v>98</v>
      </c>
      <c r="E550" t="s">
        <v>98</v>
      </c>
      <c r="F550" t="s">
        <v>649</v>
      </c>
      <c r="G550" t="s">
        <v>675</v>
      </c>
      <c r="H550" t="s">
        <v>645</v>
      </c>
      <c r="I550" t="s">
        <v>60</v>
      </c>
      <c r="J550" t="s">
        <v>646</v>
      </c>
      <c r="K550" t="s">
        <v>62</v>
      </c>
      <c r="L550">
        <v>25</v>
      </c>
      <c r="N550" t="str">
        <f t="shared" si="23"/>
        <v>0</v>
      </c>
      <c r="O550">
        <v>25</v>
      </c>
      <c r="P550" t="s">
        <v>96</v>
      </c>
      <c r="Q550" t="s">
        <v>79</v>
      </c>
      <c r="R550" t="s">
        <v>79</v>
      </c>
      <c r="S550" t="s">
        <v>65</v>
      </c>
      <c r="T550" t="s">
        <v>66</v>
      </c>
      <c r="U550" t="s">
        <v>67</v>
      </c>
      <c r="V550" t="s">
        <v>67</v>
      </c>
      <c r="X550" t="b">
        <v>1</v>
      </c>
      <c r="Y550" t="b">
        <v>1</v>
      </c>
      <c r="Z550" t="b">
        <v>1</v>
      </c>
      <c r="AA550">
        <v>200</v>
      </c>
      <c r="AB550">
        <v>230</v>
      </c>
      <c r="AC550" t="s">
        <v>68</v>
      </c>
      <c r="AD550" t="b">
        <v>0</v>
      </c>
      <c r="AE550" t="b">
        <v>0</v>
      </c>
      <c r="AF550" t="s">
        <v>69</v>
      </c>
      <c r="AG550" t="s">
        <v>60</v>
      </c>
      <c r="AH550" t="s">
        <v>60</v>
      </c>
      <c r="AI550" t="b">
        <v>1</v>
      </c>
      <c r="AJ550" t="s">
        <v>60</v>
      </c>
      <c r="AK550" t="s">
        <v>60</v>
      </c>
      <c r="AL550" t="s">
        <v>60</v>
      </c>
      <c r="AM550" t="s">
        <v>60</v>
      </c>
      <c r="AN550" t="s">
        <v>60</v>
      </c>
      <c r="AO550" t="s">
        <v>117</v>
      </c>
      <c r="AP550" t="b">
        <v>0</v>
      </c>
      <c r="AQ550" t="b">
        <v>0</v>
      </c>
      <c r="AR550" t="s">
        <v>71</v>
      </c>
      <c r="AS550" t="b">
        <v>0</v>
      </c>
      <c r="AT550" t="s">
        <v>72</v>
      </c>
      <c r="AU550" t="s">
        <v>60</v>
      </c>
      <c r="AX550" t="s">
        <v>60</v>
      </c>
      <c r="AY550" t="s">
        <v>60</v>
      </c>
      <c r="BA550" t="b">
        <v>0</v>
      </c>
      <c r="BB550" t="s">
        <v>60</v>
      </c>
      <c r="BC550">
        <v>7980130</v>
      </c>
      <c r="BD550" t="s">
        <v>60</v>
      </c>
    </row>
    <row r="551" spans="1:56" x14ac:dyDescent="0.25">
      <c r="A551" t="s">
        <v>641</v>
      </c>
      <c r="B551" t="s">
        <v>677</v>
      </c>
      <c r="C551">
        <v>7910111</v>
      </c>
      <c r="D551" t="s">
        <v>98</v>
      </c>
      <c r="E551" t="s">
        <v>98</v>
      </c>
      <c r="F551" t="s">
        <v>655</v>
      </c>
      <c r="G551" t="s">
        <v>660</v>
      </c>
      <c r="H551" t="str">
        <f>"06007"</f>
        <v>06007</v>
      </c>
      <c r="I551" t="s">
        <v>60</v>
      </c>
      <c r="J551" t="s">
        <v>657</v>
      </c>
      <c r="K551" t="s">
        <v>62</v>
      </c>
      <c r="L551">
        <v>25</v>
      </c>
      <c r="N551" t="str">
        <f t="shared" si="23"/>
        <v>0</v>
      </c>
      <c r="O551">
        <v>25</v>
      </c>
      <c r="P551" t="s">
        <v>96</v>
      </c>
      <c r="Q551" t="s">
        <v>79</v>
      </c>
      <c r="S551" t="s">
        <v>65</v>
      </c>
      <c r="T551" t="s">
        <v>66</v>
      </c>
      <c r="U551" t="s">
        <v>67</v>
      </c>
      <c r="V551" t="s">
        <v>67</v>
      </c>
      <c r="X551" t="b">
        <v>1</v>
      </c>
      <c r="Y551" t="b">
        <v>1</v>
      </c>
      <c r="Z551" t="b">
        <v>1</v>
      </c>
      <c r="AA551">
        <v>200</v>
      </c>
      <c r="AB551">
        <v>230</v>
      </c>
      <c r="AC551" t="s">
        <v>68</v>
      </c>
      <c r="AD551" t="b">
        <v>0</v>
      </c>
      <c r="AE551" t="b">
        <v>0</v>
      </c>
      <c r="AF551" t="s">
        <v>69</v>
      </c>
      <c r="AG551" t="s">
        <v>60</v>
      </c>
      <c r="AH551" t="s">
        <v>60</v>
      </c>
      <c r="AI551" t="b">
        <v>1</v>
      </c>
      <c r="AJ551" t="s">
        <v>60</v>
      </c>
      <c r="AK551" t="s">
        <v>60</v>
      </c>
      <c r="AL551" t="s">
        <v>60</v>
      </c>
      <c r="AM551" t="s">
        <v>60</v>
      </c>
      <c r="AN551" t="s">
        <v>60</v>
      </c>
      <c r="AO551" t="s">
        <v>70</v>
      </c>
      <c r="AP551" t="b">
        <v>0</v>
      </c>
      <c r="AQ551" t="b">
        <v>0</v>
      </c>
      <c r="AR551" t="s">
        <v>71</v>
      </c>
      <c r="AS551" t="b">
        <v>0</v>
      </c>
      <c r="AT551" t="s">
        <v>60</v>
      </c>
      <c r="AU551" t="s">
        <v>60</v>
      </c>
      <c r="AX551" t="s">
        <v>60</v>
      </c>
      <c r="AY551" t="s">
        <v>60</v>
      </c>
      <c r="BA551" t="b">
        <v>0</v>
      </c>
      <c r="BB551" t="s">
        <v>60</v>
      </c>
      <c r="BD551" t="s">
        <v>60</v>
      </c>
    </row>
    <row r="552" spans="1:56" x14ac:dyDescent="0.25">
      <c r="A552" t="s">
        <v>641</v>
      </c>
      <c r="B552" t="s">
        <v>678</v>
      </c>
      <c r="C552">
        <v>7980110</v>
      </c>
      <c r="D552" t="s">
        <v>98</v>
      </c>
      <c r="E552" t="s">
        <v>98</v>
      </c>
      <c r="F552" t="s">
        <v>679</v>
      </c>
      <c r="G552" t="s">
        <v>680</v>
      </c>
      <c r="H552" t="str">
        <f>"06005"</f>
        <v>06005</v>
      </c>
      <c r="I552" t="s">
        <v>60</v>
      </c>
      <c r="J552" t="s">
        <v>681</v>
      </c>
      <c r="K552" t="s">
        <v>62</v>
      </c>
      <c r="L552">
        <v>25</v>
      </c>
      <c r="N552" t="str">
        <f t="shared" si="23"/>
        <v>0</v>
      </c>
      <c r="O552">
        <v>25</v>
      </c>
      <c r="P552" t="s">
        <v>96</v>
      </c>
      <c r="Q552" t="s">
        <v>79</v>
      </c>
      <c r="R552" t="s">
        <v>79</v>
      </c>
      <c r="S552" t="s">
        <v>65</v>
      </c>
      <c r="T552" t="s">
        <v>66</v>
      </c>
      <c r="U552" t="s">
        <v>67</v>
      </c>
      <c r="V552" t="s">
        <v>67</v>
      </c>
      <c r="X552" t="b">
        <v>1</v>
      </c>
      <c r="Y552" t="b">
        <v>1</v>
      </c>
      <c r="Z552" t="b">
        <v>1</v>
      </c>
      <c r="AA552">
        <v>200</v>
      </c>
      <c r="AB552">
        <v>230</v>
      </c>
      <c r="AC552" t="s">
        <v>68</v>
      </c>
      <c r="AD552" t="b">
        <v>0</v>
      </c>
      <c r="AE552" t="b">
        <v>0</v>
      </c>
      <c r="AF552" t="s">
        <v>69</v>
      </c>
      <c r="AG552" t="s">
        <v>60</v>
      </c>
      <c r="AH552" t="s">
        <v>60</v>
      </c>
      <c r="AI552" t="b">
        <v>1</v>
      </c>
      <c r="AJ552" t="s">
        <v>60</v>
      </c>
      <c r="AK552" t="s">
        <v>60</v>
      </c>
      <c r="AL552" t="s">
        <v>60</v>
      </c>
      <c r="AM552" t="s">
        <v>60</v>
      </c>
      <c r="AN552" t="s">
        <v>60</v>
      </c>
      <c r="AO552" t="s">
        <v>117</v>
      </c>
      <c r="AP552" t="b">
        <v>0</v>
      </c>
      <c r="AQ552" t="b">
        <v>0</v>
      </c>
      <c r="AR552" t="s">
        <v>71</v>
      </c>
      <c r="AS552" t="b">
        <v>0</v>
      </c>
      <c r="AT552" t="s">
        <v>60</v>
      </c>
      <c r="AU552" t="s">
        <v>60</v>
      </c>
      <c r="AX552" t="s">
        <v>60</v>
      </c>
      <c r="AY552" t="s">
        <v>60</v>
      </c>
      <c r="BA552" t="b">
        <v>0</v>
      </c>
      <c r="BB552" t="s">
        <v>60</v>
      </c>
      <c r="BC552">
        <v>7980110</v>
      </c>
      <c r="BD552" t="s">
        <v>60</v>
      </c>
    </row>
    <row r="553" spans="1:56" x14ac:dyDescent="0.25">
      <c r="A553" t="s">
        <v>641</v>
      </c>
      <c r="B553" t="s">
        <v>682</v>
      </c>
      <c r="C553">
        <v>7980120</v>
      </c>
      <c r="D553" t="s">
        <v>98</v>
      </c>
      <c r="E553" t="s">
        <v>98</v>
      </c>
      <c r="F553" t="s">
        <v>666</v>
      </c>
      <c r="G553" t="s">
        <v>683</v>
      </c>
      <c r="H553" t="str">
        <f>"01714"</f>
        <v>01714</v>
      </c>
      <c r="I553" t="s">
        <v>60</v>
      </c>
      <c r="J553" t="s">
        <v>650</v>
      </c>
      <c r="K553" t="s">
        <v>62</v>
      </c>
      <c r="L553">
        <v>25</v>
      </c>
      <c r="N553" t="str">
        <f t="shared" si="23"/>
        <v>0</v>
      </c>
      <c r="O553">
        <v>25</v>
      </c>
      <c r="P553" t="s">
        <v>96</v>
      </c>
      <c r="Q553" t="s">
        <v>79</v>
      </c>
      <c r="R553" t="s">
        <v>79</v>
      </c>
      <c r="S553" t="s">
        <v>65</v>
      </c>
      <c r="T553" t="s">
        <v>66</v>
      </c>
      <c r="U553" t="s">
        <v>67</v>
      </c>
      <c r="V553" t="s">
        <v>67</v>
      </c>
      <c r="X553" t="b">
        <v>1</v>
      </c>
      <c r="Y553" t="b">
        <v>1</v>
      </c>
      <c r="Z553" t="b">
        <v>1</v>
      </c>
      <c r="AA553">
        <v>200</v>
      </c>
      <c r="AB553">
        <v>230</v>
      </c>
      <c r="AC553" t="s">
        <v>68</v>
      </c>
      <c r="AD553" t="b">
        <v>0</v>
      </c>
      <c r="AE553" t="b">
        <v>0</v>
      </c>
      <c r="AF553" t="s">
        <v>69</v>
      </c>
      <c r="AG553" t="s">
        <v>60</v>
      </c>
      <c r="AH553" t="s">
        <v>60</v>
      </c>
      <c r="AI553" t="b">
        <v>1</v>
      </c>
      <c r="AJ553" t="s">
        <v>60</v>
      </c>
      <c r="AK553" t="s">
        <v>60</v>
      </c>
      <c r="AL553" t="s">
        <v>60</v>
      </c>
      <c r="AM553" t="s">
        <v>60</v>
      </c>
      <c r="AN553" t="s">
        <v>60</v>
      </c>
      <c r="AO553" t="s">
        <v>117</v>
      </c>
      <c r="AP553" t="b">
        <v>0</v>
      </c>
      <c r="AQ553" t="b">
        <v>0</v>
      </c>
      <c r="AR553" t="s">
        <v>71</v>
      </c>
      <c r="AS553" t="b">
        <v>0</v>
      </c>
      <c r="AT553" t="s">
        <v>60</v>
      </c>
      <c r="AU553" t="s">
        <v>60</v>
      </c>
      <c r="AX553" t="s">
        <v>60</v>
      </c>
      <c r="AY553" t="s">
        <v>60</v>
      </c>
      <c r="BA553" t="b">
        <v>0</v>
      </c>
      <c r="BB553" t="s">
        <v>60</v>
      </c>
      <c r="BC553">
        <v>7980120</v>
      </c>
      <c r="BD553" t="s">
        <v>60</v>
      </c>
    </row>
    <row r="554" spans="1:56" x14ac:dyDescent="0.25">
      <c r="A554" t="s">
        <v>641</v>
      </c>
      <c r="B554" t="s">
        <v>684</v>
      </c>
      <c r="C554">
        <v>7910110</v>
      </c>
      <c r="D554" t="s">
        <v>81</v>
      </c>
      <c r="E554" t="s">
        <v>81</v>
      </c>
      <c r="F554" t="s">
        <v>655</v>
      </c>
      <c r="G554" t="s">
        <v>439</v>
      </c>
      <c r="H554" t="str">
        <f>"06007"</f>
        <v>06007</v>
      </c>
      <c r="I554" t="s">
        <v>60</v>
      </c>
      <c r="J554" t="s">
        <v>657</v>
      </c>
      <c r="K554" t="s">
        <v>62</v>
      </c>
      <c r="L554">
        <v>25</v>
      </c>
      <c r="N554" t="str">
        <f t="shared" si="23"/>
        <v>0</v>
      </c>
      <c r="O554">
        <v>25</v>
      </c>
      <c r="P554" t="s">
        <v>96</v>
      </c>
      <c r="Q554" t="s">
        <v>79</v>
      </c>
      <c r="S554" t="s">
        <v>65</v>
      </c>
      <c r="T554" t="s">
        <v>66</v>
      </c>
      <c r="U554" t="s">
        <v>67</v>
      </c>
      <c r="V554" t="s">
        <v>67</v>
      </c>
      <c r="X554" t="b">
        <v>1</v>
      </c>
      <c r="Y554" t="b">
        <v>1</v>
      </c>
      <c r="Z554" t="b">
        <v>1</v>
      </c>
      <c r="AA554">
        <v>200</v>
      </c>
      <c r="AB554">
        <v>230</v>
      </c>
      <c r="AC554" t="s">
        <v>68</v>
      </c>
      <c r="AD554" t="b">
        <v>0</v>
      </c>
      <c r="AE554" t="b">
        <v>0</v>
      </c>
      <c r="AF554" t="s">
        <v>69</v>
      </c>
      <c r="AG554" t="s">
        <v>60</v>
      </c>
      <c r="AH554" t="s">
        <v>60</v>
      </c>
      <c r="AI554" t="b">
        <v>1</v>
      </c>
      <c r="AJ554" t="s">
        <v>60</v>
      </c>
      <c r="AK554" t="s">
        <v>60</v>
      </c>
      <c r="AL554" t="s">
        <v>60</v>
      </c>
      <c r="AM554" t="s">
        <v>60</v>
      </c>
      <c r="AN554" t="s">
        <v>60</v>
      </c>
      <c r="AO554" t="s">
        <v>70</v>
      </c>
      <c r="AP554" t="b">
        <v>0</v>
      </c>
      <c r="AQ554" t="b">
        <v>0</v>
      </c>
      <c r="AR554" t="s">
        <v>71</v>
      </c>
      <c r="AS554" t="b">
        <v>0</v>
      </c>
      <c r="AT554" t="s">
        <v>60</v>
      </c>
      <c r="AU554" t="s">
        <v>60</v>
      </c>
      <c r="AX554" t="s">
        <v>60</v>
      </c>
      <c r="AY554" t="s">
        <v>60</v>
      </c>
      <c r="BA554" t="b">
        <v>0</v>
      </c>
      <c r="BB554" t="s">
        <v>60</v>
      </c>
      <c r="BD554" t="s">
        <v>60</v>
      </c>
    </row>
    <row r="555" spans="1:56" x14ac:dyDescent="0.25">
      <c r="A555" t="s">
        <v>641</v>
      </c>
      <c r="B555" t="s">
        <v>648</v>
      </c>
      <c r="C555">
        <v>7963080</v>
      </c>
      <c r="D555" t="s">
        <v>98</v>
      </c>
      <c r="E555" t="s">
        <v>98</v>
      </c>
      <c r="F555" t="s">
        <v>652</v>
      </c>
      <c r="G555" t="s">
        <v>444</v>
      </c>
      <c r="I555" t="s">
        <v>60</v>
      </c>
      <c r="J555" t="s">
        <v>653</v>
      </c>
      <c r="K555" t="s">
        <v>62</v>
      </c>
      <c r="L555">
        <v>25</v>
      </c>
      <c r="N555" t="str">
        <f t="shared" si="23"/>
        <v>0</v>
      </c>
      <c r="O555">
        <v>25</v>
      </c>
      <c r="P555" t="s">
        <v>96</v>
      </c>
      <c r="Q555" t="s">
        <v>79</v>
      </c>
      <c r="S555" t="s">
        <v>65</v>
      </c>
      <c r="T555" t="s">
        <v>66</v>
      </c>
      <c r="U555" t="s">
        <v>67</v>
      </c>
      <c r="V555" t="s">
        <v>67</v>
      </c>
      <c r="X555" t="b">
        <v>1</v>
      </c>
      <c r="Y555" t="b">
        <v>1</v>
      </c>
      <c r="Z555" t="b">
        <v>1</v>
      </c>
      <c r="AA555">
        <v>200</v>
      </c>
      <c r="AB555">
        <v>230</v>
      </c>
      <c r="AC555" t="s">
        <v>68</v>
      </c>
      <c r="AD555" t="b">
        <v>0</v>
      </c>
      <c r="AE555" t="b">
        <v>0</v>
      </c>
      <c r="AF555" t="s">
        <v>69</v>
      </c>
      <c r="AG555" t="s">
        <v>60</v>
      </c>
      <c r="AH555" t="s">
        <v>60</v>
      </c>
      <c r="AI555" t="b">
        <v>1</v>
      </c>
      <c r="AJ555" t="s">
        <v>60</v>
      </c>
      <c r="AK555" t="s">
        <v>60</v>
      </c>
      <c r="AL555" t="s">
        <v>60</v>
      </c>
      <c r="AM555" t="s">
        <v>60</v>
      </c>
      <c r="AN555" t="s">
        <v>60</v>
      </c>
      <c r="AO555" t="s">
        <v>117</v>
      </c>
      <c r="AP555" t="b">
        <v>0</v>
      </c>
      <c r="AQ555" t="b">
        <v>0</v>
      </c>
      <c r="AR555" t="s">
        <v>71</v>
      </c>
      <c r="AS555" t="b">
        <v>0</v>
      </c>
      <c r="AT555" t="s">
        <v>72</v>
      </c>
      <c r="AU555" t="s">
        <v>60</v>
      </c>
      <c r="AX555" t="s">
        <v>60</v>
      </c>
      <c r="AY555" t="s">
        <v>60</v>
      </c>
      <c r="BA555" t="b">
        <v>0</v>
      </c>
      <c r="BB555" t="s">
        <v>60</v>
      </c>
      <c r="BD555" t="s">
        <v>60</v>
      </c>
    </row>
    <row r="556" spans="1:56" x14ac:dyDescent="0.25">
      <c r="A556" t="s">
        <v>641</v>
      </c>
      <c r="B556" t="s">
        <v>648</v>
      </c>
      <c r="C556">
        <v>7963080</v>
      </c>
      <c r="D556" t="s">
        <v>73</v>
      </c>
      <c r="E556" t="s">
        <v>73</v>
      </c>
      <c r="F556" t="s">
        <v>652</v>
      </c>
      <c r="G556" t="s">
        <v>477</v>
      </c>
      <c r="I556" t="s">
        <v>60</v>
      </c>
      <c r="J556" t="s">
        <v>653</v>
      </c>
      <c r="K556" t="s">
        <v>62</v>
      </c>
      <c r="L556">
        <v>25</v>
      </c>
      <c r="N556" t="str">
        <f t="shared" si="23"/>
        <v>0</v>
      </c>
      <c r="O556">
        <v>25</v>
      </c>
      <c r="P556" t="s">
        <v>96</v>
      </c>
      <c r="Q556" t="s">
        <v>79</v>
      </c>
      <c r="S556" t="s">
        <v>65</v>
      </c>
      <c r="T556" t="s">
        <v>66</v>
      </c>
      <c r="U556" t="s">
        <v>67</v>
      </c>
      <c r="V556" t="s">
        <v>67</v>
      </c>
      <c r="X556" t="b">
        <v>1</v>
      </c>
      <c r="Y556" t="b">
        <v>1</v>
      </c>
      <c r="Z556" t="b">
        <v>1</v>
      </c>
      <c r="AA556">
        <v>200</v>
      </c>
      <c r="AB556">
        <v>230</v>
      </c>
      <c r="AC556" t="s">
        <v>68</v>
      </c>
      <c r="AD556" t="b">
        <v>0</v>
      </c>
      <c r="AE556" t="b">
        <v>0</v>
      </c>
      <c r="AF556" t="s">
        <v>69</v>
      </c>
      <c r="AG556" t="s">
        <v>60</v>
      </c>
      <c r="AH556" t="s">
        <v>60</v>
      </c>
      <c r="AI556" t="b">
        <v>1</v>
      </c>
      <c r="AJ556" t="s">
        <v>60</v>
      </c>
      <c r="AK556" t="s">
        <v>60</v>
      </c>
      <c r="AL556" t="s">
        <v>60</v>
      </c>
      <c r="AM556" t="s">
        <v>60</v>
      </c>
      <c r="AN556" t="s">
        <v>60</v>
      </c>
      <c r="AO556" t="s">
        <v>117</v>
      </c>
      <c r="AP556" t="b">
        <v>0</v>
      </c>
      <c r="AQ556" t="b">
        <v>0</v>
      </c>
      <c r="AR556" t="s">
        <v>71</v>
      </c>
      <c r="AS556" t="b">
        <v>0</v>
      </c>
      <c r="AT556" t="s">
        <v>72</v>
      </c>
      <c r="AU556" t="s">
        <v>60</v>
      </c>
      <c r="AX556" t="s">
        <v>60</v>
      </c>
      <c r="AY556" t="s">
        <v>60</v>
      </c>
      <c r="BA556" t="b">
        <v>0</v>
      </c>
      <c r="BB556" t="s">
        <v>60</v>
      </c>
      <c r="BD556" t="s">
        <v>60</v>
      </c>
    </row>
    <row r="557" spans="1:56" x14ac:dyDescent="0.25">
      <c r="A557" t="s">
        <v>641</v>
      </c>
      <c r="B557" t="s">
        <v>685</v>
      </c>
      <c r="C557">
        <v>7960010</v>
      </c>
      <c r="D557" t="s">
        <v>73</v>
      </c>
      <c r="E557" t="s">
        <v>73</v>
      </c>
      <c r="G557" t="s">
        <v>439</v>
      </c>
      <c r="H557" t="str">
        <f>"06002"</f>
        <v>06002</v>
      </c>
      <c r="I557" t="s">
        <v>60</v>
      </c>
      <c r="J557" t="s">
        <v>661</v>
      </c>
      <c r="K557" t="s">
        <v>62</v>
      </c>
      <c r="L557">
        <v>25</v>
      </c>
      <c r="N557" t="str">
        <f t="shared" si="23"/>
        <v>0</v>
      </c>
      <c r="O557">
        <v>25</v>
      </c>
      <c r="P557" t="s">
        <v>96</v>
      </c>
      <c r="Q557" t="s">
        <v>79</v>
      </c>
      <c r="R557" t="s">
        <v>79</v>
      </c>
      <c r="S557" t="s">
        <v>65</v>
      </c>
      <c r="T557" t="s">
        <v>66</v>
      </c>
      <c r="U557" t="s">
        <v>67</v>
      </c>
      <c r="V557" t="s">
        <v>67</v>
      </c>
      <c r="X557" t="b">
        <v>1</v>
      </c>
      <c r="Y557" t="b">
        <v>1</v>
      </c>
      <c r="Z557" t="b">
        <v>1</v>
      </c>
      <c r="AA557">
        <v>200</v>
      </c>
      <c r="AB557">
        <v>230</v>
      </c>
      <c r="AC557" t="s">
        <v>68</v>
      </c>
      <c r="AD557" t="b">
        <v>0</v>
      </c>
      <c r="AE557" t="b">
        <v>0</v>
      </c>
      <c r="AF557" t="s">
        <v>69</v>
      </c>
      <c r="AG557" t="s">
        <v>60</v>
      </c>
      <c r="AH557" t="s">
        <v>60</v>
      </c>
      <c r="AI557" t="b">
        <v>1</v>
      </c>
      <c r="AJ557" t="s">
        <v>60</v>
      </c>
      <c r="AK557" t="s">
        <v>60</v>
      </c>
      <c r="AL557" t="s">
        <v>60</v>
      </c>
      <c r="AM557" t="s">
        <v>60</v>
      </c>
      <c r="AN557" t="s">
        <v>60</v>
      </c>
      <c r="AO557" t="s">
        <v>117</v>
      </c>
      <c r="AP557" t="b">
        <v>0</v>
      </c>
      <c r="AQ557" t="b">
        <v>0</v>
      </c>
      <c r="AR557" t="s">
        <v>71</v>
      </c>
      <c r="AS557" t="b">
        <v>0</v>
      </c>
      <c r="AT557" t="s">
        <v>60</v>
      </c>
      <c r="AU557" t="s">
        <v>60</v>
      </c>
      <c r="AX557" t="s">
        <v>60</v>
      </c>
      <c r="AY557" t="s">
        <v>60</v>
      </c>
      <c r="BA557" t="b">
        <v>0</v>
      </c>
      <c r="BB557" t="s">
        <v>60</v>
      </c>
      <c r="BD557" t="s">
        <v>60</v>
      </c>
    </row>
    <row r="558" spans="1:56" x14ac:dyDescent="0.25">
      <c r="A558" t="s">
        <v>641</v>
      </c>
      <c r="B558" t="s">
        <v>686</v>
      </c>
      <c r="C558">
        <v>7980120</v>
      </c>
      <c r="D558" t="s">
        <v>73</v>
      </c>
      <c r="E558" t="s">
        <v>73</v>
      </c>
      <c r="F558" t="s">
        <v>666</v>
      </c>
      <c r="G558" t="s">
        <v>687</v>
      </c>
      <c r="H558" t="str">
        <f>"01714"</f>
        <v>01714</v>
      </c>
      <c r="I558" t="s">
        <v>60</v>
      </c>
      <c r="J558" t="s">
        <v>650</v>
      </c>
      <c r="K558" t="s">
        <v>62</v>
      </c>
      <c r="L558">
        <v>25</v>
      </c>
      <c r="N558" t="str">
        <f t="shared" si="23"/>
        <v>0</v>
      </c>
      <c r="O558">
        <v>25</v>
      </c>
      <c r="P558" t="s">
        <v>96</v>
      </c>
      <c r="Q558" t="s">
        <v>79</v>
      </c>
      <c r="S558" t="s">
        <v>65</v>
      </c>
      <c r="T558" t="s">
        <v>66</v>
      </c>
      <c r="U558" t="s">
        <v>67</v>
      </c>
      <c r="V558" t="s">
        <v>67</v>
      </c>
      <c r="X558" t="b">
        <v>1</v>
      </c>
      <c r="Y558" t="b">
        <v>1</v>
      </c>
      <c r="Z558" t="b">
        <v>1</v>
      </c>
      <c r="AA558">
        <v>200</v>
      </c>
      <c r="AB558">
        <v>230</v>
      </c>
      <c r="AC558" t="s">
        <v>68</v>
      </c>
      <c r="AD558" t="b">
        <v>0</v>
      </c>
      <c r="AE558" t="b">
        <v>0</v>
      </c>
      <c r="AF558" t="s">
        <v>69</v>
      </c>
      <c r="AG558" t="s">
        <v>60</v>
      </c>
      <c r="AH558" t="s">
        <v>60</v>
      </c>
      <c r="AI558" t="b">
        <v>1</v>
      </c>
      <c r="AJ558" t="s">
        <v>60</v>
      </c>
      <c r="AK558" t="s">
        <v>60</v>
      </c>
      <c r="AL558" t="s">
        <v>60</v>
      </c>
      <c r="AM558" t="s">
        <v>60</v>
      </c>
      <c r="AN558" t="s">
        <v>60</v>
      </c>
      <c r="AO558" t="s">
        <v>117</v>
      </c>
      <c r="AP558" t="b">
        <v>0</v>
      </c>
      <c r="AQ558" t="b">
        <v>0</v>
      </c>
      <c r="AR558" t="s">
        <v>71</v>
      </c>
      <c r="AS558" t="b">
        <v>0</v>
      </c>
      <c r="AT558" t="s">
        <v>60</v>
      </c>
      <c r="AU558" t="s">
        <v>60</v>
      </c>
      <c r="AX558" t="s">
        <v>60</v>
      </c>
      <c r="AY558" t="s">
        <v>60</v>
      </c>
      <c r="BA558" t="b">
        <v>0</v>
      </c>
      <c r="BB558" t="s">
        <v>60</v>
      </c>
      <c r="BC558">
        <v>7980120</v>
      </c>
      <c r="BD558" t="s">
        <v>60</v>
      </c>
    </row>
    <row r="559" spans="1:56" x14ac:dyDescent="0.25">
      <c r="A559" t="s">
        <v>641</v>
      </c>
      <c r="B559" t="s">
        <v>688</v>
      </c>
      <c r="C559">
        <v>7921330</v>
      </c>
      <c r="D559" t="s">
        <v>73</v>
      </c>
      <c r="E559" t="s">
        <v>73</v>
      </c>
      <c r="F559" t="s">
        <v>655</v>
      </c>
      <c r="G559" t="s">
        <v>660</v>
      </c>
      <c r="H559" t="str">
        <f>"06007"</f>
        <v>06007</v>
      </c>
      <c r="I559" t="s">
        <v>60</v>
      </c>
      <c r="J559" t="s">
        <v>657</v>
      </c>
      <c r="K559" t="s">
        <v>62</v>
      </c>
      <c r="L559">
        <v>25</v>
      </c>
      <c r="N559" t="str">
        <f t="shared" si="23"/>
        <v>0</v>
      </c>
      <c r="O559">
        <v>25</v>
      </c>
      <c r="P559" t="s">
        <v>96</v>
      </c>
      <c r="Q559" t="s">
        <v>79</v>
      </c>
      <c r="S559" t="s">
        <v>65</v>
      </c>
      <c r="T559" t="s">
        <v>66</v>
      </c>
      <c r="U559" t="s">
        <v>67</v>
      </c>
      <c r="V559" t="s">
        <v>67</v>
      </c>
      <c r="X559" t="b">
        <v>1</v>
      </c>
      <c r="Y559" t="b">
        <v>1</v>
      </c>
      <c r="Z559" t="b">
        <v>1</v>
      </c>
      <c r="AA559">
        <v>200</v>
      </c>
      <c r="AB559">
        <v>230</v>
      </c>
      <c r="AC559" t="s">
        <v>68</v>
      </c>
      <c r="AD559" t="b">
        <v>0</v>
      </c>
      <c r="AE559" t="b">
        <v>0</v>
      </c>
      <c r="AF559" t="s">
        <v>69</v>
      </c>
      <c r="AG559" t="s">
        <v>60</v>
      </c>
      <c r="AH559" t="s">
        <v>60</v>
      </c>
      <c r="AI559" t="b">
        <v>1</v>
      </c>
      <c r="AJ559" t="s">
        <v>60</v>
      </c>
      <c r="AK559" t="s">
        <v>60</v>
      </c>
      <c r="AL559" t="s">
        <v>60</v>
      </c>
      <c r="AM559" t="s">
        <v>60</v>
      </c>
      <c r="AN559" t="s">
        <v>60</v>
      </c>
      <c r="AO559" t="s">
        <v>117</v>
      </c>
      <c r="AP559" t="b">
        <v>0</v>
      </c>
      <c r="AQ559" t="b">
        <v>0</v>
      </c>
      <c r="AR559" t="s">
        <v>71</v>
      </c>
      <c r="AS559" t="b">
        <v>0</v>
      </c>
      <c r="AT559" t="s">
        <v>60</v>
      </c>
      <c r="AU559" t="s">
        <v>60</v>
      </c>
      <c r="AX559" t="s">
        <v>60</v>
      </c>
      <c r="AY559" t="s">
        <v>60</v>
      </c>
      <c r="BA559" t="b">
        <v>0</v>
      </c>
      <c r="BB559" t="s">
        <v>60</v>
      </c>
      <c r="BD559" t="s">
        <v>60</v>
      </c>
    </row>
    <row r="560" spans="1:56" x14ac:dyDescent="0.25">
      <c r="A560" t="s">
        <v>641</v>
      </c>
      <c r="B560" t="s">
        <v>689</v>
      </c>
      <c r="C560">
        <v>7980120</v>
      </c>
      <c r="D560" t="s">
        <v>73</v>
      </c>
      <c r="E560" t="s">
        <v>73</v>
      </c>
      <c r="F560" t="s">
        <v>679</v>
      </c>
      <c r="G560" t="s">
        <v>690</v>
      </c>
      <c r="H560" t="str">
        <f>"06005"</f>
        <v>06005</v>
      </c>
      <c r="I560" t="s">
        <v>60</v>
      </c>
      <c r="J560" t="s">
        <v>681</v>
      </c>
      <c r="K560" t="s">
        <v>62</v>
      </c>
      <c r="L560">
        <v>25</v>
      </c>
      <c r="N560" t="str">
        <f t="shared" si="23"/>
        <v>0</v>
      </c>
      <c r="O560">
        <v>25</v>
      </c>
      <c r="P560" t="s">
        <v>96</v>
      </c>
      <c r="Q560" t="s">
        <v>79</v>
      </c>
      <c r="S560" t="s">
        <v>65</v>
      </c>
      <c r="T560" t="s">
        <v>66</v>
      </c>
      <c r="U560" t="s">
        <v>67</v>
      </c>
      <c r="V560" t="s">
        <v>67</v>
      </c>
      <c r="X560" t="b">
        <v>1</v>
      </c>
      <c r="Y560" t="b">
        <v>1</v>
      </c>
      <c r="Z560" t="b">
        <v>1</v>
      </c>
      <c r="AA560">
        <v>200</v>
      </c>
      <c r="AB560">
        <v>230</v>
      </c>
      <c r="AC560" t="s">
        <v>68</v>
      </c>
      <c r="AD560" t="b">
        <v>0</v>
      </c>
      <c r="AE560" t="b">
        <v>0</v>
      </c>
      <c r="AF560" t="s">
        <v>69</v>
      </c>
      <c r="AG560" t="s">
        <v>60</v>
      </c>
      <c r="AH560" t="s">
        <v>60</v>
      </c>
      <c r="AI560" t="b">
        <v>1</v>
      </c>
      <c r="AJ560" t="s">
        <v>60</v>
      </c>
      <c r="AK560" t="s">
        <v>60</v>
      </c>
      <c r="AL560" t="s">
        <v>60</v>
      </c>
      <c r="AM560" t="s">
        <v>60</v>
      </c>
      <c r="AN560" t="s">
        <v>60</v>
      </c>
      <c r="AO560" t="s">
        <v>117</v>
      </c>
      <c r="AP560" t="b">
        <v>0</v>
      </c>
      <c r="AQ560" t="b">
        <v>0</v>
      </c>
      <c r="AR560" t="s">
        <v>71</v>
      </c>
      <c r="AS560" t="b">
        <v>0</v>
      </c>
      <c r="AT560" t="s">
        <v>60</v>
      </c>
      <c r="AU560" t="s">
        <v>60</v>
      </c>
      <c r="AX560" t="s">
        <v>60</v>
      </c>
      <c r="AY560" t="s">
        <v>60</v>
      </c>
      <c r="BA560" t="b">
        <v>0</v>
      </c>
      <c r="BB560" t="s">
        <v>60</v>
      </c>
      <c r="BC560">
        <v>7980120</v>
      </c>
      <c r="BD560" t="s">
        <v>60</v>
      </c>
    </row>
    <row r="561" spans="1:56" x14ac:dyDescent="0.25">
      <c r="A561" t="s">
        <v>641</v>
      </c>
      <c r="B561" t="s">
        <v>691</v>
      </c>
      <c r="C561">
        <v>7980130</v>
      </c>
      <c r="D561" t="s">
        <v>73</v>
      </c>
      <c r="E561" t="s">
        <v>73</v>
      </c>
      <c r="F561" t="s">
        <v>692</v>
      </c>
      <c r="G561" t="s">
        <v>693</v>
      </c>
      <c r="H561" t="str">
        <f>"01715"</f>
        <v>01715</v>
      </c>
      <c r="I561" t="s">
        <v>60</v>
      </c>
      <c r="J561" t="s">
        <v>646</v>
      </c>
      <c r="K561" t="s">
        <v>62</v>
      </c>
      <c r="L561">
        <v>25</v>
      </c>
      <c r="N561" t="str">
        <f t="shared" si="23"/>
        <v>0</v>
      </c>
      <c r="O561">
        <v>25</v>
      </c>
      <c r="P561" t="s">
        <v>96</v>
      </c>
      <c r="Q561" t="s">
        <v>79</v>
      </c>
      <c r="R561" t="s">
        <v>79</v>
      </c>
      <c r="S561" t="s">
        <v>65</v>
      </c>
      <c r="T561" t="s">
        <v>66</v>
      </c>
      <c r="U561" t="s">
        <v>67</v>
      </c>
      <c r="V561" t="s">
        <v>67</v>
      </c>
      <c r="X561" t="b">
        <v>0</v>
      </c>
      <c r="Y561" t="b">
        <v>0</v>
      </c>
      <c r="Z561" t="b">
        <v>0</v>
      </c>
      <c r="AA561">
        <v>200</v>
      </c>
      <c r="AB561">
        <v>230</v>
      </c>
      <c r="AC561" t="s">
        <v>68</v>
      </c>
      <c r="AD561" t="b">
        <v>0</v>
      </c>
      <c r="AE561" t="b">
        <v>0</v>
      </c>
      <c r="AF561" t="s">
        <v>69</v>
      </c>
      <c r="AG561" t="s">
        <v>60</v>
      </c>
      <c r="AH561" t="s">
        <v>60</v>
      </c>
      <c r="AI561" t="b">
        <v>1</v>
      </c>
      <c r="AJ561" t="s">
        <v>60</v>
      </c>
      <c r="AK561" t="s">
        <v>60</v>
      </c>
      <c r="AL561" t="s">
        <v>60</v>
      </c>
      <c r="AM561" t="s">
        <v>60</v>
      </c>
      <c r="AN561" t="s">
        <v>60</v>
      </c>
      <c r="AO561" t="s">
        <v>117</v>
      </c>
      <c r="AP561" t="b">
        <v>0</v>
      </c>
      <c r="AQ561" t="b">
        <v>0</v>
      </c>
      <c r="AR561" t="s">
        <v>71</v>
      </c>
      <c r="AS561" t="b">
        <v>0</v>
      </c>
      <c r="AT561" t="s">
        <v>72</v>
      </c>
      <c r="AU561" t="s">
        <v>60</v>
      </c>
      <c r="AX561" t="s">
        <v>60</v>
      </c>
      <c r="AY561" t="s">
        <v>60</v>
      </c>
      <c r="BA561" t="b">
        <v>0</v>
      </c>
      <c r="BB561" t="s">
        <v>60</v>
      </c>
      <c r="BC561">
        <v>7980130</v>
      </c>
      <c r="BD561" t="s">
        <v>60</v>
      </c>
    </row>
    <row r="562" spans="1:56" x14ac:dyDescent="0.25">
      <c r="A562" t="s">
        <v>641</v>
      </c>
      <c r="B562" t="s">
        <v>694</v>
      </c>
      <c r="C562">
        <v>7980120</v>
      </c>
      <c r="D562" t="s">
        <v>73</v>
      </c>
      <c r="E562" t="s">
        <v>73</v>
      </c>
      <c r="F562" t="s">
        <v>692</v>
      </c>
      <c r="G562" t="s">
        <v>695</v>
      </c>
      <c r="H562" t="str">
        <f>"01715"</f>
        <v>01715</v>
      </c>
      <c r="I562" t="s">
        <v>60</v>
      </c>
      <c r="J562" t="s">
        <v>646</v>
      </c>
      <c r="K562" t="s">
        <v>62</v>
      </c>
      <c r="L562">
        <v>25</v>
      </c>
      <c r="N562" t="str">
        <f t="shared" si="23"/>
        <v>0</v>
      </c>
      <c r="O562">
        <v>25</v>
      </c>
      <c r="P562" t="s">
        <v>96</v>
      </c>
      <c r="Q562" t="s">
        <v>79</v>
      </c>
      <c r="R562" t="s">
        <v>79</v>
      </c>
      <c r="S562" t="s">
        <v>65</v>
      </c>
      <c r="T562" t="s">
        <v>66</v>
      </c>
      <c r="U562" t="s">
        <v>67</v>
      </c>
      <c r="V562" t="s">
        <v>67</v>
      </c>
      <c r="X562" t="b">
        <v>1</v>
      </c>
      <c r="Y562" t="b">
        <v>1</v>
      </c>
      <c r="Z562" t="b">
        <v>1</v>
      </c>
      <c r="AA562">
        <v>200</v>
      </c>
      <c r="AB562">
        <v>230</v>
      </c>
      <c r="AC562" t="s">
        <v>68</v>
      </c>
      <c r="AD562" t="b">
        <v>0</v>
      </c>
      <c r="AE562" t="b">
        <v>0</v>
      </c>
      <c r="AF562" t="s">
        <v>69</v>
      </c>
      <c r="AG562" t="s">
        <v>60</v>
      </c>
      <c r="AH562" t="s">
        <v>60</v>
      </c>
      <c r="AI562" t="b">
        <v>1</v>
      </c>
      <c r="AJ562" t="s">
        <v>60</v>
      </c>
      <c r="AK562" t="s">
        <v>60</v>
      </c>
      <c r="AL562" t="s">
        <v>60</v>
      </c>
      <c r="AM562" t="s">
        <v>60</v>
      </c>
      <c r="AN562" t="s">
        <v>60</v>
      </c>
      <c r="AO562" t="s">
        <v>117</v>
      </c>
      <c r="AP562" t="b">
        <v>0</v>
      </c>
      <c r="AQ562" t="b">
        <v>0</v>
      </c>
      <c r="AR562" t="s">
        <v>71</v>
      </c>
      <c r="AS562" t="b">
        <v>0</v>
      </c>
      <c r="AT562" t="s">
        <v>72</v>
      </c>
      <c r="AU562" t="s">
        <v>60</v>
      </c>
      <c r="AX562" t="s">
        <v>60</v>
      </c>
      <c r="AY562" t="s">
        <v>60</v>
      </c>
      <c r="BA562" t="b">
        <v>0</v>
      </c>
      <c r="BB562" t="s">
        <v>60</v>
      </c>
      <c r="BC562">
        <v>7980120</v>
      </c>
      <c r="BD562" t="s">
        <v>60</v>
      </c>
    </row>
    <row r="563" spans="1:56" x14ac:dyDescent="0.25">
      <c r="A563" t="s">
        <v>641</v>
      </c>
      <c r="B563" t="s">
        <v>696</v>
      </c>
      <c r="C563">
        <v>7980120</v>
      </c>
      <c r="D563" t="s">
        <v>102</v>
      </c>
      <c r="E563" t="s">
        <v>102</v>
      </c>
      <c r="G563" t="s">
        <v>697</v>
      </c>
      <c r="H563" t="str">
        <f>"06002"</f>
        <v>06002</v>
      </c>
      <c r="I563" t="s">
        <v>60</v>
      </c>
      <c r="J563" t="s">
        <v>646</v>
      </c>
      <c r="K563" t="s">
        <v>62</v>
      </c>
      <c r="L563">
        <v>25</v>
      </c>
      <c r="N563" t="str">
        <f t="shared" si="23"/>
        <v>0</v>
      </c>
      <c r="O563">
        <v>25</v>
      </c>
      <c r="P563" t="s">
        <v>96</v>
      </c>
      <c r="Q563" t="s">
        <v>79</v>
      </c>
      <c r="R563" t="s">
        <v>79</v>
      </c>
      <c r="S563" t="s">
        <v>65</v>
      </c>
      <c r="T563" t="s">
        <v>66</v>
      </c>
      <c r="U563" t="s">
        <v>67</v>
      </c>
      <c r="V563" t="s">
        <v>67</v>
      </c>
      <c r="X563" t="b">
        <v>1</v>
      </c>
      <c r="Y563" t="b">
        <v>1</v>
      </c>
      <c r="Z563" t="b">
        <v>1</v>
      </c>
      <c r="AA563">
        <v>200</v>
      </c>
      <c r="AB563">
        <v>230</v>
      </c>
      <c r="AC563" t="s">
        <v>68</v>
      </c>
      <c r="AD563" t="b">
        <v>0</v>
      </c>
      <c r="AE563" t="b">
        <v>0</v>
      </c>
      <c r="AF563" t="s">
        <v>69</v>
      </c>
      <c r="AG563" t="s">
        <v>60</v>
      </c>
      <c r="AH563" t="s">
        <v>60</v>
      </c>
      <c r="AI563" t="b">
        <v>1</v>
      </c>
      <c r="AJ563" t="s">
        <v>60</v>
      </c>
      <c r="AK563" t="s">
        <v>60</v>
      </c>
      <c r="AL563" t="s">
        <v>60</v>
      </c>
      <c r="AM563" t="s">
        <v>60</v>
      </c>
      <c r="AN563" t="s">
        <v>60</v>
      </c>
      <c r="AO563" t="s">
        <v>117</v>
      </c>
      <c r="AP563" t="b">
        <v>0</v>
      </c>
      <c r="AQ563" t="b">
        <v>0</v>
      </c>
      <c r="AR563" t="s">
        <v>71</v>
      </c>
      <c r="AS563" t="b">
        <v>0</v>
      </c>
      <c r="AT563" t="s">
        <v>72</v>
      </c>
      <c r="AU563" t="s">
        <v>60</v>
      </c>
      <c r="AX563" t="s">
        <v>60</v>
      </c>
      <c r="AY563" t="s">
        <v>60</v>
      </c>
      <c r="BA563" t="b">
        <v>0</v>
      </c>
      <c r="BB563" t="s">
        <v>60</v>
      </c>
      <c r="BC563">
        <v>7980120</v>
      </c>
      <c r="BD563" t="s">
        <v>60</v>
      </c>
    </row>
    <row r="564" spans="1:56" x14ac:dyDescent="0.25">
      <c r="A564" t="s">
        <v>641</v>
      </c>
      <c r="B564" t="s">
        <v>698</v>
      </c>
      <c r="C564">
        <v>7980130</v>
      </c>
      <c r="D564" t="s">
        <v>102</v>
      </c>
      <c r="E564" t="s">
        <v>102</v>
      </c>
      <c r="G564" t="s">
        <v>699</v>
      </c>
      <c r="H564" t="str">
        <f>"06002"</f>
        <v>06002</v>
      </c>
      <c r="I564" t="s">
        <v>60</v>
      </c>
      <c r="J564" t="s">
        <v>646</v>
      </c>
      <c r="K564" t="s">
        <v>62</v>
      </c>
      <c r="L564">
        <v>25</v>
      </c>
      <c r="N564" t="str">
        <f t="shared" si="23"/>
        <v>0</v>
      </c>
      <c r="O564">
        <v>25</v>
      </c>
      <c r="P564" t="s">
        <v>96</v>
      </c>
      <c r="Q564" t="s">
        <v>79</v>
      </c>
      <c r="R564" t="s">
        <v>79</v>
      </c>
      <c r="S564" t="s">
        <v>65</v>
      </c>
      <c r="T564" t="s">
        <v>66</v>
      </c>
      <c r="U564" t="s">
        <v>67</v>
      </c>
      <c r="V564" t="s">
        <v>67</v>
      </c>
      <c r="X564" t="b">
        <v>1</v>
      </c>
      <c r="Y564" t="b">
        <v>1</v>
      </c>
      <c r="Z564" t="b">
        <v>1</v>
      </c>
      <c r="AA564">
        <v>200</v>
      </c>
      <c r="AB564">
        <v>230</v>
      </c>
      <c r="AC564" t="s">
        <v>68</v>
      </c>
      <c r="AD564" t="b">
        <v>0</v>
      </c>
      <c r="AE564" t="b">
        <v>0</v>
      </c>
      <c r="AF564" t="s">
        <v>69</v>
      </c>
      <c r="AG564" t="s">
        <v>60</v>
      </c>
      <c r="AH564" t="s">
        <v>60</v>
      </c>
      <c r="AI564" t="b">
        <v>1</v>
      </c>
      <c r="AJ564" t="s">
        <v>60</v>
      </c>
      <c r="AK564" t="s">
        <v>60</v>
      </c>
      <c r="AL564" t="s">
        <v>60</v>
      </c>
      <c r="AM564" t="s">
        <v>60</v>
      </c>
      <c r="AN564" t="s">
        <v>60</v>
      </c>
      <c r="AO564" t="s">
        <v>117</v>
      </c>
      <c r="AP564" t="b">
        <v>0</v>
      </c>
      <c r="AQ564" t="b">
        <v>0</v>
      </c>
      <c r="AR564" t="s">
        <v>71</v>
      </c>
      <c r="AS564" t="b">
        <v>0</v>
      </c>
      <c r="AT564" t="s">
        <v>72</v>
      </c>
      <c r="AU564" t="s">
        <v>60</v>
      </c>
      <c r="AX564" t="s">
        <v>60</v>
      </c>
      <c r="AY564" t="s">
        <v>60</v>
      </c>
      <c r="BA564" t="b">
        <v>0</v>
      </c>
      <c r="BB564" t="s">
        <v>60</v>
      </c>
      <c r="BC564">
        <v>7980130</v>
      </c>
      <c r="BD564" t="s">
        <v>60</v>
      </c>
    </row>
    <row r="565" spans="1:56" x14ac:dyDescent="0.25">
      <c r="A565" t="s">
        <v>641</v>
      </c>
      <c r="B565" t="s">
        <v>700</v>
      </c>
      <c r="C565">
        <v>7980120</v>
      </c>
      <c r="D565" t="s">
        <v>102</v>
      </c>
      <c r="E565" t="s">
        <v>102</v>
      </c>
      <c r="F565" t="s">
        <v>679</v>
      </c>
      <c r="G565" t="s">
        <v>701</v>
      </c>
      <c r="H565" t="str">
        <f>"06005"</f>
        <v>06005</v>
      </c>
      <c r="I565" t="s">
        <v>60</v>
      </c>
      <c r="J565" t="s">
        <v>681</v>
      </c>
      <c r="K565" t="s">
        <v>62</v>
      </c>
      <c r="L565">
        <v>25</v>
      </c>
      <c r="N565" t="str">
        <f t="shared" si="23"/>
        <v>0</v>
      </c>
      <c r="O565">
        <v>25</v>
      </c>
      <c r="P565" t="s">
        <v>96</v>
      </c>
      <c r="Q565" t="s">
        <v>79</v>
      </c>
      <c r="S565" t="s">
        <v>65</v>
      </c>
      <c r="T565" t="s">
        <v>66</v>
      </c>
      <c r="U565" t="s">
        <v>67</v>
      </c>
      <c r="V565" t="s">
        <v>67</v>
      </c>
      <c r="X565" t="b">
        <v>1</v>
      </c>
      <c r="Y565" t="b">
        <v>1</v>
      </c>
      <c r="Z565" t="b">
        <v>1</v>
      </c>
      <c r="AA565">
        <v>200</v>
      </c>
      <c r="AB565">
        <v>230</v>
      </c>
      <c r="AC565" t="s">
        <v>68</v>
      </c>
      <c r="AD565" t="b">
        <v>0</v>
      </c>
      <c r="AE565" t="b">
        <v>0</v>
      </c>
      <c r="AF565" t="s">
        <v>69</v>
      </c>
      <c r="AG565" t="s">
        <v>60</v>
      </c>
      <c r="AH565" t="s">
        <v>60</v>
      </c>
      <c r="AI565" t="b">
        <v>1</v>
      </c>
      <c r="AJ565" t="s">
        <v>60</v>
      </c>
      <c r="AK565" t="s">
        <v>60</v>
      </c>
      <c r="AL565" t="s">
        <v>60</v>
      </c>
      <c r="AM565" t="s">
        <v>60</v>
      </c>
      <c r="AN565" t="s">
        <v>60</v>
      </c>
      <c r="AO565" t="s">
        <v>117</v>
      </c>
      <c r="AP565" t="b">
        <v>0</v>
      </c>
      <c r="AQ565" t="b">
        <v>0</v>
      </c>
      <c r="AR565" t="s">
        <v>71</v>
      </c>
      <c r="AS565" t="b">
        <v>0</v>
      </c>
      <c r="AT565" t="s">
        <v>60</v>
      </c>
      <c r="AU565" t="s">
        <v>60</v>
      </c>
      <c r="AX565" t="s">
        <v>60</v>
      </c>
      <c r="AY565" t="s">
        <v>60</v>
      </c>
      <c r="BA565" t="b">
        <v>0</v>
      </c>
      <c r="BB565" t="s">
        <v>60</v>
      </c>
      <c r="BC565">
        <v>7980120</v>
      </c>
      <c r="BD565" t="s">
        <v>60</v>
      </c>
    </row>
    <row r="566" spans="1:56" x14ac:dyDescent="0.25">
      <c r="A566" t="s">
        <v>641</v>
      </c>
      <c r="B566" t="s">
        <v>702</v>
      </c>
      <c r="C566">
        <v>7980110</v>
      </c>
      <c r="D566" t="s">
        <v>102</v>
      </c>
      <c r="E566" t="s">
        <v>102</v>
      </c>
      <c r="F566" t="s">
        <v>655</v>
      </c>
      <c r="G566" t="s">
        <v>660</v>
      </c>
      <c r="H566" t="str">
        <f>"06007"</f>
        <v>06007</v>
      </c>
      <c r="I566" t="s">
        <v>60</v>
      </c>
      <c r="J566" t="s">
        <v>657</v>
      </c>
      <c r="K566" t="s">
        <v>62</v>
      </c>
      <c r="L566">
        <v>25</v>
      </c>
      <c r="N566" t="str">
        <f t="shared" si="23"/>
        <v>0</v>
      </c>
      <c r="O566">
        <v>25</v>
      </c>
      <c r="P566" t="s">
        <v>96</v>
      </c>
      <c r="Q566" t="s">
        <v>79</v>
      </c>
      <c r="S566" t="s">
        <v>65</v>
      </c>
      <c r="T566" t="s">
        <v>66</v>
      </c>
      <c r="U566" t="s">
        <v>67</v>
      </c>
      <c r="V566" t="s">
        <v>67</v>
      </c>
      <c r="X566" t="b">
        <v>1</v>
      </c>
      <c r="Y566" t="b">
        <v>1</v>
      </c>
      <c r="Z566" t="b">
        <v>1</v>
      </c>
      <c r="AA566">
        <v>200</v>
      </c>
      <c r="AB566">
        <v>230</v>
      </c>
      <c r="AC566" t="s">
        <v>68</v>
      </c>
      <c r="AD566" t="b">
        <v>0</v>
      </c>
      <c r="AE566" t="b">
        <v>0</v>
      </c>
      <c r="AF566" t="s">
        <v>69</v>
      </c>
      <c r="AG566" t="s">
        <v>60</v>
      </c>
      <c r="AH566" t="s">
        <v>60</v>
      </c>
      <c r="AI566" t="b">
        <v>1</v>
      </c>
      <c r="AJ566" t="s">
        <v>60</v>
      </c>
      <c r="AK566" t="s">
        <v>60</v>
      </c>
      <c r="AL566" t="s">
        <v>60</v>
      </c>
      <c r="AM566" t="s">
        <v>60</v>
      </c>
      <c r="AN566" t="s">
        <v>60</v>
      </c>
      <c r="AO566" t="s">
        <v>117</v>
      </c>
      <c r="AP566" t="b">
        <v>0</v>
      </c>
      <c r="AQ566" t="b">
        <v>0</v>
      </c>
      <c r="AR566" t="s">
        <v>71</v>
      </c>
      <c r="AS566" t="b">
        <v>0</v>
      </c>
      <c r="AT566" t="s">
        <v>60</v>
      </c>
      <c r="AU566" t="s">
        <v>60</v>
      </c>
      <c r="AX566" t="s">
        <v>60</v>
      </c>
      <c r="AY566" t="s">
        <v>60</v>
      </c>
      <c r="BA566" t="b">
        <v>0</v>
      </c>
      <c r="BB566" t="s">
        <v>60</v>
      </c>
      <c r="BC566">
        <v>7980110</v>
      </c>
      <c r="BD566" t="s">
        <v>60</v>
      </c>
    </row>
    <row r="567" spans="1:56" x14ac:dyDescent="0.25">
      <c r="A567" t="s">
        <v>641</v>
      </c>
      <c r="B567" t="s">
        <v>703</v>
      </c>
      <c r="C567">
        <v>7980120</v>
      </c>
      <c r="D567" t="s">
        <v>102</v>
      </c>
      <c r="E567" t="s">
        <v>102</v>
      </c>
      <c r="F567" t="s">
        <v>666</v>
      </c>
      <c r="G567" t="s">
        <v>704</v>
      </c>
      <c r="H567" t="str">
        <f>"01714"</f>
        <v>01714</v>
      </c>
      <c r="I567" t="s">
        <v>60</v>
      </c>
      <c r="J567" t="s">
        <v>650</v>
      </c>
      <c r="K567" t="s">
        <v>705</v>
      </c>
      <c r="L567">
        <v>25</v>
      </c>
      <c r="N567" t="str">
        <f t="shared" si="23"/>
        <v>0</v>
      </c>
      <c r="O567">
        <v>25</v>
      </c>
      <c r="P567" t="s">
        <v>96</v>
      </c>
      <c r="Q567" t="s">
        <v>79</v>
      </c>
      <c r="R567" t="s">
        <v>79</v>
      </c>
      <c r="S567" t="s">
        <v>65</v>
      </c>
      <c r="T567" t="s">
        <v>66</v>
      </c>
      <c r="U567" t="s">
        <v>67</v>
      </c>
      <c r="V567" t="s">
        <v>67</v>
      </c>
      <c r="X567" t="b">
        <v>1</v>
      </c>
      <c r="Y567" t="b">
        <v>1</v>
      </c>
      <c r="Z567" t="b">
        <v>1</v>
      </c>
      <c r="AA567">
        <v>200</v>
      </c>
      <c r="AB567">
        <v>184</v>
      </c>
      <c r="AC567" t="s">
        <v>68</v>
      </c>
      <c r="AD567" t="b">
        <v>0</v>
      </c>
      <c r="AE567" t="b">
        <v>0</v>
      </c>
      <c r="AF567" t="s">
        <v>69</v>
      </c>
      <c r="AG567" t="s">
        <v>60</v>
      </c>
      <c r="AH567" t="s">
        <v>60</v>
      </c>
      <c r="AI567" t="b">
        <v>1</v>
      </c>
      <c r="AJ567" t="s">
        <v>60</v>
      </c>
      <c r="AK567" t="s">
        <v>60</v>
      </c>
      <c r="AL567" t="s">
        <v>60</v>
      </c>
      <c r="AM567" t="s">
        <v>60</v>
      </c>
      <c r="AN567" t="s">
        <v>60</v>
      </c>
      <c r="AO567" t="s">
        <v>117</v>
      </c>
      <c r="AP567" t="b">
        <v>0</v>
      </c>
      <c r="AQ567" t="b">
        <v>0</v>
      </c>
      <c r="AR567" t="s">
        <v>71</v>
      </c>
      <c r="AS567" t="b">
        <v>0</v>
      </c>
      <c r="AT567" t="s">
        <v>60</v>
      </c>
      <c r="AU567" t="s">
        <v>60</v>
      </c>
      <c r="AX567" t="s">
        <v>60</v>
      </c>
      <c r="AY567" t="s">
        <v>60</v>
      </c>
      <c r="BA567" t="b">
        <v>0</v>
      </c>
      <c r="BB567" t="s">
        <v>60</v>
      </c>
      <c r="BC567">
        <v>7980120</v>
      </c>
      <c r="BD567" t="s">
        <v>60</v>
      </c>
    </row>
    <row r="568" spans="1:56" x14ac:dyDescent="0.25">
      <c r="A568" t="s">
        <v>641</v>
      </c>
      <c r="B568" t="s">
        <v>648</v>
      </c>
      <c r="C568">
        <v>7963080</v>
      </c>
      <c r="D568" t="s">
        <v>102</v>
      </c>
      <c r="E568" t="s">
        <v>102</v>
      </c>
      <c r="F568" t="s">
        <v>649</v>
      </c>
      <c r="G568" t="s">
        <v>471</v>
      </c>
      <c r="H568" t="str">
        <f>"01715"</f>
        <v>01715</v>
      </c>
      <c r="I568" t="s">
        <v>60</v>
      </c>
      <c r="J568" t="s">
        <v>706</v>
      </c>
      <c r="K568" t="s">
        <v>62</v>
      </c>
      <c r="L568">
        <v>25</v>
      </c>
      <c r="N568" t="str">
        <f t="shared" si="23"/>
        <v>0</v>
      </c>
      <c r="O568">
        <v>25</v>
      </c>
      <c r="P568" t="s">
        <v>96</v>
      </c>
      <c r="Q568" t="s">
        <v>79</v>
      </c>
      <c r="R568" t="s">
        <v>79</v>
      </c>
      <c r="S568" t="s">
        <v>65</v>
      </c>
      <c r="T568" t="s">
        <v>66</v>
      </c>
      <c r="U568" t="s">
        <v>67</v>
      </c>
      <c r="V568" t="s">
        <v>67</v>
      </c>
      <c r="X568" t="b">
        <v>1</v>
      </c>
      <c r="Y568" t="b">
        <v>1</v>
      </c>
      <c r="Z568" t="b">
        <v>1</v>
      </c>
      <c r="AA568">
        <v>200</v>
      </c>
      <c r="AB568">
        <v>230</v>
      </c>
      <c r="AC568" t="s">
        <v>68</v>
      </c>
      <c r="AD568" t="b">
        <v>0</v>
      </c>
      <c r="AE568" t="b">
        <v>0</v>
      </c>
      <c r="AF568" t="s">
        <v>69</v>
      </c>
      <c r="AG568" t="s">
        <v>60</v>
      </c>
      <c r="AH568" t="s">
        <v>60</v>
      </c>
      <c r="AI568" t="b">
        <v>1</v>
      </c>
      <c r="AJ568" t="s">
        <v>60</v>
      </c>
      <c r="AK568" t="s">
        <v>60</v>
      </c>
      <c r="AL568" t="s">
        <v>60</v>
      </c>
      <c r="AM568" t="s">
        <v>60</v>
      </c>
      <c r="AN568" t="s">
        <v>60</v>
      </c>
      <c r="AO568" t="s">
        <v>117</v>
      </c>
      <c r="AP568" t="b">
        <v>0</v>
      </c>
      <c r="AQ568" t="b">
        <v>0</v>
      </c>
      <c r="AR568" t="s">
        <v>71</v>
      </c>
      <c r="AS568" t="b">
        <v>0</v>
      </c>
      <c r="AT568" t="s">
        <v>60</v>
      </c>
      <c r="AU568" t="s">
        <v>60</v>
      </c>
      <c r="AX568" t="s">
        <v>60</v>
      </c>
      <c r="AY568" t="s">
        <v>60</v>
      </c>
      <c r="BA568" t="b">
        <v>0</v>
      </c>
      <c r="BB568" t="s">
        <v>60</v>
      </c>
      <c r="BD568" t="s">
        <v>60</v>
      </c>
    </row>
    <row r="569" spans="1:56" x14ac:dyDescent="0.25">
      <c r="A569" t="s">
        <v>641</v>
      </c>
      <c r="B569" t="s">
        <v>707</v>
      </c>
      <c r="C569">
        <v>7963140</v>
      </c>
      <c r="D569" t="s">
        <v>102</v>
      </c>
      <c r="E569" t="s">
        <v>102</v>
      </c>
      <c r="F569" t="s">
        <v>652</v>
      </c>
      <c r="G569" t="s">
        <v>439</v>
      </c>
      <c r="I569" t="s">
        <v>60</v>
      </c>
      <c r="J569" t="s">
        <v>653</v>
      </c>
      <c r="K569" t="s">
        <v>62</v>
      </c>
      <c r="L569">
        <v>25</v>
      </c>
      <c r="N569" t="str">
        <f t="shared" si="23"/>
        <v>0</v>
      </c>
      <c r="O569">
        <v>25</v>
      </c>
      <c r="P569" t="s">
        <v>96</v>
      </c>
      <c r="Q569" t="s">
        <v>79</v>
      </c>
      <c r="S569" t="s">
        <v>65</v>
      </c>
      <c r="T569" t="s">
        <v>66</v>
      </c>
      <c r="U569" t="s">
        <v>67</v>
      </c>
      <c r="V569" t="s">
        <v>67</v>
      </c>
      <c r="X569" t="b">
        <v>1</v>
      </c>
      <c r="Y569" t="b">
        <v>1</v>
      </c>
      <c r="Z569" t="b">
        <v>1</v>
      </c>
      <c r="AA569">
        <v>200</v>
      </c>
      <c r="AB569">
        <v>230</v>
      </c>
      <c r="AC569" t="s">
        <v>68</v>
      </c>
      <c r="AD569" t="b">
        <v>0</v>
      </c>
      <c r="AE569" t="b">
        <v>0</v>
      </c>
      <c r="AF569" t="s">
        <v>69</v>
      </c>
      <c r="AG569" t="s">
        <v>60</v>
      </c>
      <c r="AH569" t="s">
        <v>60</v>
      </c>
      <c r="AI569" t="b">
        <v>1</v>
      </c>
      <c r="AJ569" t="s">
        <v>60</v>
      </c>
      <c r="AK569" t="s">
        <v>60</v>
      </c>
      <c r="AL569" t="s">
        <v>60</v>
      </c>
      <c r="AM569" t="s">
        <v>60</v>
      </c>
      <c r="AN569" t="s">
        <v>60</v>
      </c>
      <c r="AO569" t="s">
        <v>117</v>
      </c>
      <c r="AP569" t="b">
        <v>0</v>
      </c>
      <c r="AQ569" t="b">
        <v>0</v>
      </c>
      <c r="AR569" t="s">
        <v>71</v>
      </c>
      <c r="AS569" t="b">
        <v>0</v>
      </c>
      <c r="AT569" t="s">
        <v>72</v>
      </c>
      <c r="AU569" t="s">
        <v>60</v>
      </c>
      <c r="AX569" t="s">
        <v>60</v>
      </c>
      <c r="AY569" t="s">
        <v>60</v>
      </c>
      <c r="BA569" t="b">
        <v>0</v>
      </c>
      <c r="BB569" t="s">
        <v>60</v>
      </c>
      <c r="BD569" t="s">
        <v>60</v>
      </c>
    </row>
    <row r="570" spans="1:56" x14ac:dyDescent="0.25">
      <c r="A570" t="s">
        <v>161</v>
      </c>
      <c r="B570" t="s">
        <v>662</v>
      </c>
      <c r="C570">
        <v>1002310</v>
      </c>
      <c r="D570" t="s">
        <v>98</v>
      </c>
      <c r="E570" t="s">
        <v>98</v>
      </c>
      <c r="G570" t="s">
        <v>708</v>
      </c>
      <c r="H570" t="str">
        <f>"01105"</f>
        <v>01105</v>
      </c>
      <c r="I570" t="s">
        <v>60</v>
      </c>
      <c r="J570" t="s">
        <v>178</v>
      </c>
      <c r="K570" t="s">
        <v>62</v>
      </c>
      <c r="L570">
        <v>22</v>
      </c>
      <c r="N570" t="str">
        <f t="shared" si="23"/>
        <v>0</v>
      </c>
      <c r="O570">
        <v>22</v>
      </c>
      <c r="P570" t="s">
        <v>96</v>
      </c>
      <c r="Q570" t="s">
        <v>79</v>
      </c>
      <c r="R570" t="s">
        <v>79</v>
      </c>
      <c r="S570" t="s">
        <v>65</v>
      </c>
      <c r="T570" t="s">
        <v>66</v>
      </c>
      <c r="U570" t="s">
        <v>67</v>
      </c>
      <c r="V570" t="s">
        <v>67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68</v>
      </c>
      <c r="AD570" t="b">
        <v>0</v>
      </c>
      <c r="AE570" t="b">
        <v>0</v>
      </c>
      <c r="AF570" t="s">
        <v>69</v>
      </c>
      <c r="AG570" t="s">
        <v>60</v>
      </c>
      <c r="AH570" t="s">
        <v>60</v>
      </c>
      <c r="AI570" t="b">
        <v>1</v>
      </c>
      <c r="AJ570" t="s">
        <v>60</v>
      </c>
      <c r="AK570" t="s">
        <v>60</v>
      </c>
      <c r="AL570" t="s">
        <v>60</v>
      </c>
      <c r="AM570" t="s">
        <v>60</v>
      </c>
      <c r="AN570" t="s">
        <v>60</v>
      </c>
      <c r="AO570" t="s">
        <v>70</v>
      </c>
      <c r="AP570" t="b">
        <v>0</v>
      </c>
      <c r="AQ570" t="b">
        <v>0</v>
      </c>
      <c r="AR570" t="s">
        <v>71</v>
      </c>
      <c r="AS570" t="b">
        <v>0</v>
      </c>
      <c r="AT570" t="s">
        <v>60</v>
      </c>
      <c r="AU570" t="s">
        <v>60</v>
      </c>
      <c r="AX570" t="s">
        <v>60</v>
      </c>
      <c r="AY570" t="s">
        <v>60</v>
      </c>
      <c r="BA570" t="b">
        <v>0</v>
      </c>
      <c r="BB570" t="s">
        <v>60</v>
      </c>
      <c r="BD570" t="s">
        <v>60</v>
      </c>
    </row>
    <row r="571" spans="1:56" x14ac:dyDescent="0.25">
      <c r="A571" t="s">
        <v>641</v>
      </c>
      <c r="B571" t="s">
        <v>709</v>
      </c>
      <c r="C571">
        <v>7921025</v>
      </c>
      <c r="D571" t="s">
        <v>105</v>
      </c>
      <c r="E571" t="s">
        <v>105</v>
      </c>
      <c r="G571" t="s">
        <v>710</v>
      </c>
      <c r="H571" t="str">
        <f>"06002"</f>
        <v>06002</v>
      </c>
      <c r="I571" t="s">
        <v>60</v>
      </c>
      <c r="J571" t="s">
        <v>661</v>
      </c>
      <c r="K571" t="s">
        <v>62</v>
      </c>
      <c r="L571">
        <v>25</v>
      </c>
      <c r="N571" t="str">
        <f t="shared" si="23"/>
        <v>0</v>
      </c>
      <c r="O571">
        <v>25</v>
      </c>
      <c r="P571" t="s">
        <v>96</v>
      </c>
      <c r="Q571" t="s">
        <v>79</v>
      </c>
      <c r="R571" t="s">
        <v>79</v>
      </c>
      <c r="S571" t="s">
        <v>65</v>
      </c>
      <c r="T571" t="s">
        <v>66</v>
      </c>
      <c r="U571" t="s">
        <v>67</v>
      </c>
      <c r="V571" t="s">
        <v>67</v>
      </c>
      <c r="X571" t="b">
        <v>1</v>
      </c>
      <c r="Y571" t="b">
        <v>1</v>
      </c>
      <c r="Z571" t="b">
        <v>1</v>
      </c>
      <c r="AA571">
        <v>200</v>
      </c>
      <c r="AB571">
        <v>230</v>
      </c>
      <c r="AC571" t="s">
        <v>68</v>
      </c>
      <c r="AD571" t="b">
        <v>0</v>
      </c>
      <c r="AE571" t="b">
        <v>0</v>
      </c>
      <c r="AF571" t="s">
        <v>69</v>
      </c>
      <c r="AG571" t="s">
        <v>60</v>
      </c>
      <c r="AH571" t="s">
        <v>60</v>
      </c>
      <c r="AI571" t="b">
        <v>1</v>
      </c>
      <c r="AJ571" t="s">
        <v>60</v>
      </c>
      <c r="AK571" t="s">
        <v>60</v>
      </c>
      <c r="AL571" t="s">
        <v>60</v>
      </c>
      <c r="AM571" t="s">
        <v>60</v>
      </c>
      <c r="AN571" t="s">
        <v>60</v>
      </c>
      <c r="AO571" t="s">
        <v>70</v>
      </c>
      <c r="AP571" t="b">
        <v>0</v>
      </c>
      <c r="AQ571" t="b">
        <v>0</v>
      </c>
      <c r="AR571" t="s">
        <v>71</v>
      </c>
      <c r="AS571" t="b">
        <v>0</v>
      </c>
      <c r="AT571" t="s">
        <v>60</v>
      </c>
      <c r="AU571" t="s">
        <v>60</v>
      </c>
      <c r="AX571" t="s">
        <v>60</v>
      </c>
      <c r="AY571" t="s">
        <v>60</v>
      </c>
      <c r="BA571" t="b">
        <v>0</v>
      </c>
      <c r="BB571" t="s">
        <v>60</v>
      </c>
      <c r="BD571" t="s">
        <v>60</v>
      </c>
    </row>
    <row r="572" spans="1:56" x14ac:dyDescent="0.25">
      <c r="A572" t="s">
        <v>641</v>
      </c>
      <c r="B572" t="s">
        <v>711</v>
      </c>
      <c r="C572">
        <v>7921010</v>
      </c>
      <c r="D572" t="s">
        <v>105</v>
      </c>
      <c r="E572" t="s">
        <v>105</v>
      </c>
      <c r="G572" t="s">
        <v>710</v>
      </c>
      <c r="H572" t="str">
        <f>"06002"</f>
        <v>06002</v>
      </c>
      <c r="I572" t="s">
        <v>60</v>
      </c>
      <c r="J572" t="s">
        <v>661</v>
      </c>
      <c r="K572" t="s">
        <v>62</v>
      </c>
      <c r="L572">
        <v>25</v>
      </c>
      <c r="N572" t="str">
        <f t="shared" si="23"/>
        <v>0</v>
      </c>
      <c r="O572">
        <v>25</v>
      </c>
      <c r="P572" t="s">
        <v>96</v>
      </c>
      <c r="Q572" t="s">
        <v>79</v>
      </c>
      <c r="R572" t="s">
        <v>79</v>
      </c>
      <c r="S572" t="s">
        <v>65</v>
      </c>
      <c r="T572" t="s">
        <v>66</v>
      </c>
      <c r="U572" t="s">
        <v>67</v>
      </c>
      <c r="V572" t="s">
        <v>67</v>
      </c>
      <c r="X572" t="b">
        <v>1</v>
      </c>
      <c r="Y572" t="b">
        <v>1</v>
      </c>
      <c r="Z572" t="b">
        <v>1</v>
      </c>
      <c r="AA572">
        <v>200</v>
      </c>
      <c r="AB572">
        <v>230</v>
      </c>
      <c r="AC572" t="s">
        <v>68</v>
      </c>
      <c r="AD572" t="b">
        <v>0</v>
      </c>
      <c r="AE572" t="b">
        <v>0</v>
      </c>
      <c r="AF572" t="s">
        <v>69</v>
      </c>
      <c r="AG572" t="s">
        <v>60</v>
      </c>
      <c r="AH572" t="s">
        <v>60</v>
      </c>
      <c r="AI572" t="b">
        <v>1</v>
      </c>
      <c r="AJ572" t="s">
        <v>60</v>
      </c>
      <c r="AK572" t="s">
        <v>60</v>
      </c>
      <c r="AL572" t="s">
        <v>60</v>
      </c>
      <c r="AM572" t="s">
        <v>60</v>
      </c>
      <c r="AN572" t="s">
        <v>60</v>
      </c>
      <c r="AO572" t="s">
        <v>117</v>
      </c>
      <c r="AP572" t="b">
        <v>0</v>
      </c>
      <c r="AQ572" t="b">
        <v>0</v>
      </c>
      <c r="AR572" t="s">
        <v>71</v>
      </c>
      <c r="AS572" t="b">
        <v>0</v>
      </c>
      <c r="AT572" t="s">
        <v>60</v>
      </c>
      <c r="AU572" t="s">
        <v>60</v>
      </c>
      <c r="AX572" t="s">
        <v>60</v>
      </c>
      <c r="AY572" t="s">
        <v>60</v>
      </c>
      <c r="BA572" t="b">
        <v>0</v>
      </c>
      <c r="BB572" t="s">
        <v>60</v>
      </c>
      <c r="BD572" t="s">
        <v>60</v>
      </c>
    </row>
    <row r="573" spans="1:56" x14ac:dyDescent="0.25">
      <c r="A573" t="s">
        <v>641</v>
      </c>
      <c r="B573" t="s">
        <v>648</v>
      </c>
      <c r="C573">
        <v>7963080</v>
      </c>
      <c r="D573" t="s">
        <v>105</v>
      </c>
      <c r="E573" t="s">
        <v>105</v>
      </c>
      <c r="F573" t="s">
        <v>649</v>
      </c>
      <c r="G573" t="s">
        <v>432</v>
      </c>
      <c r="H573" t="str">
        <f>"01705"</f>
        <v>01705</v>
      </c>
      <c r="I573" t="s">
        <v>60</v>
      </c>
      <c r="J573" t="s">
        <v>657</v>
      </c>
      <c r="K573" t="s">
        <v>62</v>
      </c>
      <c r="L573">
        <v>25</v>
      </c>
      <c r="N573" t="str">
        <f t="shared" si="23"/>
        <v>0</v>
      </c>
      <c r="O573">
        <v>25</v>
      </c>
      <c r="P573" t="s">
        <v>96</v>
      </c>
      <c r="Q573" t="s">
        <v>79</v>
      </c>
      <c r="R573" t="s">
        <v>79</v>
      </c>
      <c r="S573" t="s">
        <v>65</v>
      </c>
      <c r="T573" t="s">
        <v>66</v>
      </c>
      <c r="U573" t="s">
        <v>67</v>
      </c>
      <c r="V573" t="s">
        <v>67</v>
      </c>
      <c r="X573" t="b">
        <v>1</v>
      </c>
      <c r="Y573" t="b">
        <v>1</v>
      </c>
      <c r="Z573" t="b">
        <v>1</v>
      </c>
      <c r="AA573">
        <v>200</v>
      </c>
      <c r="AB573">
        <v>230</v>
      </c>
      <c r="AC573" t="s">
        <v>68</v>
      </c>
      <c r="AD573" t="b">
        <v>0</v>
      </c>
      <c r="AE573" t="b">
        <v>0</v>
      </c>
      <c r="AF573" t="s">
        <v>69</v>
      </c>
      <c r="AG573" t="s">
        <v>60</v>
      </c>
      <c r="AH573" t="s">
        <v>60</v>
      </c>
      <c r="AI573" t="b">
        <v>1</v>
      </c>
      <c r="AJ573" t="s">
        <v>60</v>
      </c>
      <c r="AK573" t="s">
        <v>60</v>
      </c>
      <c r="AL573" t="s">
        <v>60</v>
      </c>
      <c r="AM573" t="s">
        <v>60</v>
      </c>
      <c r="AN573" t="s">
        <v>60</v>
      </c>
      <c r="AO573" t="s">
        <v>117</v>
      </c>
      <c r="AP573" t="b">
        <v>0</v>
      </c>
      <c r="AQ573" t="b">
        <v>0</v>
      </c>
      <c r="AR573" t="s">
        <v>71</v>
      </c>
      <c r="AS573" t="b">
        <v>0</v>
      </c>
      <c r="AT573" t="s">
        <v>60</v>
      </c>
      <c r="AU573" t="s">
        <v>60</v>
      </c>
      <c r="AX573" t="s">
        <v>60</v>
      </c>
      <c r="AY573" t="s">
        <v>60</v>
      </c>
      <c r="BA573" t="b">
        <v>0</v>
      </c>
      <c r="BB573" t="s">
        <v>60</v>
      </c>
      <c r="BD573" t="s">
        <v>60</v>
      </c>
    </row>
    <row r="574" spans="1:56" x14ac:dyDescent="0.25">
      <c r="A574" t="s">
        <v>641</v>
      </c>
      <c r="B574" t="s">
        <v>712</v>
      </c>
      <c r="C574">
        <v>7910112</v>
      </c>
      <c r="D574" t="s">
        <v>105</v>
      </c>
      <c r="E574" t="s">
        <v>105</v>
      </c>
      <c r="F574" t="s">
        <v>679</v>
      </c>
      <c r="G574" t="s">
        <v>656</v>
      </c>
      <c r="H574" t="str">
        <f>"06005"</f>
        <v>06005</v>
      </c>
      <c r="I574" t="s">
        <v>60</v>
      </c>
      <c r="J574" t="s">
        <v>681</v>
      </c>
      <c r="K574" t="s">
        <v>62</v>
      </c>
      <c r="L574">
        <v>25</v>
      </c>
      <c r="N574" t="str">
        <f t="shared" si="23"/>
        <v>0</v>
      </c>
      <c r="O574">
        <v>25</v>
      </c>
      <c r="P574" t="s">
        <v>96</v>
      </c>
      <c r="Q574" t="s">
        <v>79</v>
      </c>
      <c r="S574" t="s">
        <v>65</v>
      </c>
      <c r="T574" t="s">
        <v>66</v>
      </c>
      <c r="U574" t="s">
        <v>67</v>
      </c>
      <c r="V574" t="s">
        <v>67</v>
      </c>
      <c r="X574" t="b">
        <v>1</v>
      </c>
      <c r="Y574" t="b">
        <v>1</v>
      </c>
      <c r="Z574" t="b">
        <v>1</v>
      </c>
      <c r="AA574">
        <v>200</v>
      </c>
      <c r="AB574">
        <v>230</v>
      </c>
      <c r="AC574" t="s">
        <v>68</v>
      </c>
      <c r="AD574" t="b">
        <v>0</v>
      </c>
      <c r="AE574" t="b">
        <v>0</v>
      </c>
      <c r="AF574" t="s">
        <v>69</v>
      </c>
      <c r="AG574" t="s">
        <v>60</v>
      </c>
      <c r="AH574" t="s">
        <v>60</v>
      </c>
      <c r="AI574" t="b">
        <v>1</v>
      </c>
      <c r="AJ574" t="s">
        <v>60</v>
      </c>
      <c r="AK574" t="s">
        <v>60</v>
      </c>
      <c r="AL574" t="s">
        <v>60</v>
      </c>
      <c r="AM574" t="s">
        <v>60</v>
      </c>
      <c r="AN574" t="s">
        <v>60</v>
      </c>
      <c r="AO574" t="s">
        <v>70</v>
      </c>
      <c r="AP574" t="b">
        <v>0</v>
      </c>
      <c r="AQ574" t="b">
        <v>0</v>
      </c>
      <c r="AR574" t="s">
        <v>71</v>
      </c>
      <c r="AS574" t="b">
        <v>0</v>
      </c>
      <c r="AT574" t="s">
        <v>60</v>
      </c>
      <c r="AU574" t="s">
        <v>60</v>
      </c>
      <c r="AX574" t="s">
        <v>60</v>
      </c>
      <c r="AY574" t="s">
        <v>60</v>
      </c>
      <c r="BA574" t="b">
        <v>0</v>
      </c>
      <c r="BB574" t="s">
        <v>60</v>
      </c>
      <c r="BD574" t="s">
        <v>60</v>
      </c>
    </row>
    <row r="575" spans="1:56" x14ac:dyDescent="0.25">
      <c r="A575" t="s">
        <v>641</v>
      </c>
      <c r="B575" t="s">
        <v>713</v>
      </c>
      <c r="C575">
        <v>7980130</v>
      </c>
      <c r="D575" t="s">
        <v>105</v>
      </c>
      <c r="E575" t="s">
        <v>105</v>
      </c>
      <c r="F575" t="s">
        <v>652</v>
      </c>
      <c r="G575" t="s">
        <v>714</v>
      </c>
      <c r="I575" t="s">
        <v>60</v>
      </c>
      <c r="J575" t="s">
        <v>646</v>
      </c>
      <c r="K575" t="s">
        <v>62</v>
      </c>
      <c r="L575">
        <v>25</v>
      </c>
      <c r="N575" t="str">
        <f t="shared" si="23"/>
        <v>0</v>
      </c>
      <c r="O575">
        <v>25</v>
      </c>
      <c r="P575" t="s">
        <v>96</v>
      </c>
      <c r="Q575" t="s">
        <v>79</v>
      </c>
      <c r="R575" t="s">
        <v>79</v>
      </c>
      <c r="S575" t="s">
        <v>65</v>
      </c>
      <c r="T575" t="s">
        <v>66</v>
      </c>
      <c r="U575" t="s">
        <v>67</v>
      </c>
      <c r="V575" t="s">
        <v>67</v>
      </c>
      <c r="X575" t="b">
        <v>1</v>
      </c>
      <c r="Y575" t="b">
        <v>1</v>
      </c>
      <c r="Z575" t="b">
        <v>1</v>
      </c>
      <c r="AA575">
        <v>200</v>
      </c>
      <c r="AB575">
        <v>230</v>
      </c>
      <c r="AC575" t="s">
        <v>68</v>
      </c>
      <c r="AD575" t="b">
        <v>0</v>
      </c>
      <c r="AE575" t="b">
        <v>0</v>
      </c>
      <c r="AF575" t="s">
        <v>69</v>
      </c>
      <c r="AG575" t="s">
        <v>60</v>
      </c>
      <c r="AH575" t="s">
        <v>60</v>
      </c>
      <c r="AI575" t="b">
        <v>1</v>
      </c>
      <c r="AJ575" t="s">
        <v>60</v>
      </c>
      <c r="AK575" t="s">
        <v>60</v>
      </c>
      <c r="AL575" t="s">
        <v>60</v>
      </c>
      <c r="AM575" t="s">
        <v>60</v>
      </c>
      <c r="AN575" t="s">
        <v>60</v>
      </c>
      <c r="AO575" t="s">
        <v>117</v>
      </c>
      <c r="AP575" t="b">
        <v>0</v>
      </c>
      <c r="AQ575" t="b">
        <v>0</v>
      </c>
      <c r="AR575" t="s">
        <v>71</v>
      </c>
      <c r="AS575" t="b">
        <v>0</v>
      </c>
      <c r="AT575" t="s">
        <v>72</v>
      </c>
      <c r="AU575" t="s">
        <v>60</v>
      </c>
      <c r="AX575" t="s">
        <v>60</v>
      </c>
      <c r="AY575" t="s">
        <v>60</v>
      </c>
      <c r="BA575" t="b">
        <v>0</v>
      </c>
      <c r="BB575" t="s">
        <v>60</v>
      </c>
      <c r="BC575">
        <v>7980130</v>
      </c>
      <c r="BD575" t="s">
        <v>60</v>
      </c>
    </row>
    <row r="576" spans="1:56" x14ac:dyDescent="0.25">
      <c r="A576" t="s">
        <v>641</v>
      </c>
      <c r="B576" t="s">
        <v>715</v>
      </c>
      <c r="C576">
        <v>7980120</v>
      </c>
      <c r="D576" t="s">
        <v>105</v>
      </c>
      <c r="E576" t="s">
        <v>105</v>
      </c>
      <c r="F576" t="s">
        <v>652</v>
      </c>
      <c r="G576" t="s">
        <v>716</v>
      </c>
      <c r="I576" t="s">
        <v>60</v>
      </c>
      <c r="J576" t="s">
        <v>646</v>
      </c>
      <c r="K576" t="s">
        <v>62</v>
      </c>
      <c r="L576">
        <v>25</v>
      </c>
      <c r="N576" t="str">
        <f t="shared" si="23"/>
        <v>0</v>
      </c>
      <c r="O576">
        <v>25</v>
      </c>
      <c r="P576" t="s">
        <v>96</v>
      </c>
      <c r="Q576" t="s">
        <v>79</v>
      </c>
      <c r="R576" t="s">
        <v>79</v>
      </c>
      <c r="S576" t="s">
        <v>65</v>
      </c>
      <c r="T576" t="s">
        <v>66</v>
      </c>
      <c r="U576" t="s">
        <v>67</v>
      </c>
      <c r="V576" t="s">
        <v>67</v>
      </c>
      <c r="X576" t="b">
        <v>1</v>
      </c>
      <c r="Y576" t="b">
        <v>1</v>
      </c>
      <c r="Z576" t="b">
        <v>1</v>
      </c>
      <c r="AA576">
        <v>200</v>
      </c>
      <c r="AB576">
        <v>230</v>
      </c>
      <c r="AC576" t="s">
        <v>68</v>
      </c>
      <c r="AD576" t="b">
        <v>0</v>
      </c>
      <c r="AE576" t="b">
        <v>0</v>
      </c>
      <c r="AF576" t="s">
        <v>69</v>
      </c>
      <c r="AG576" t="s">
        <v>60</v>
      </c>
      <c r="AH576" t="s">
        <v>60</v>
      </c>
      <c r="AI576" t="b">
        <v>1</v>
      </c>
      <c r="AJ576" t="s">
        <v>60</v>
      </c>
      <c r="AK576" t="s">
        <v>60</v>
      </c>
      <c r="AL576" t="s">
        <v>60</v>
      </c>
      <c r="AM576" t="s">
        <v>60</v>
      </c>
      <c r="AN576" t="s">
        <v>60</v>
      </c>
      <c r="AO576" t="s">
        <v>117</v>
      </c>
      <c r="AP576" t="b">
        <v>0</v>
      </c>
      <c r="AQ576" t="b">
        <v>0</v>
      </c>
      <c r="AR576" t="s">
        <v>71</v>
      </c>
      <c r="AS576" t="b">
        <v>0</v>
      </c>
      <c r="AT576" t="s">
        <v>72</v>
      </c>
      <c r="AU576" t="s">
        <v>60</v>
      </c>
      <c r="AX576" t="s">
        <v>60</v>
      </c>
      <c r="AY576" t="s">
        <v>60</v>
      </c>
      <c r="BA576" t="b">
        <v>0</v>
      </c>
      <c r="BB576" t="s">
        <v>60</v>
      </c>
      <c r="BC576">
        <v>7980120</v>
      </c>
      <c r="BD576" t="s">
        <v>60</v>
      </c>
    </row>
    <row r="577" spans="1:56" x14ac:dyDescent="0.25">
      <c r="A577" t="s">
        <v>641</v>
      </c>
      <c r="B577" t="s">
        <v>717</v>
      </c>
      <c r="C577">
        <v>7910111</v>
      </c>
      <c r="D577" t="s">
        <v>105</v>
      </c>
      <c r="E577" t="s">
        <v>105</v>
      </c>
      <c r="F577" t="s">
        <v>679</v>
      </c>
      <c r="G577" t="s">
        <v>718</v>
      </c>
      <c r="H577" t="str">
        <f>"06005"</f>
        <v>06005</v>
      </c>
      <c r="I577" t="s">
        <v>60</v>
      </c>
      <c r="J577" t="s">
        <v>681</v>
      </c>
      <c r="K577" t="s">
        <v>62</v>
      </c>
      <c r="L577">
        <v>25</v>
      </c>
      <c r="N577" t="str">
        <f t="shared" si="23"/>
        <v>0</v>
      </c>
      <c r="O577">
        <v>25</v>
      </c>
      <c r="P577" t="s">
        <v>96</v>
      </c>
      <c r="Q577" t="s">
        <v>79</v>
      </c>
      <c r="S577" t="s">
        <v>65</v>
      </c>
      <c r="T577" t="s">
        <v>66</v>
      </c>
      <c r="U577" t="s">
        <v>67</v>
      </c>
      <c r="V577" t="s">
        <v>67</v>
      </c>
      <c r="X577" t="b">
        <v>1</v>
      </c>
      <c r="Y577" t="b">
        <v>1</v>
      </c>
      <c r="Z577" t="b">
        <v>1</v>
      </c>
      <c r="AA577">
        <v>200</v>
      </c>
      <c r="AB577">
        <v>230</v>
      </c>
      <c r="AC577" t="s">
        <v>68</v>
      </c>
      <c r="AD577" t="b">
        <v>0</v>
      </c>
      <c r="AE577" t="b">
        <v>0</v>
      </c>
      <c r="AF577" t="s">
        <v>69</v>
      </c>
      <c r="AG577" t="s">
        <v>60</v>
      </c>
      <c r="AH577" t="s">
        <v>60</v>
      </c>
      <c r="AI577" t="b">
        <v>1</v>
      </c>
      <c r="AJ577" t="s">
        <v>60</v>
      </c>
      <c r="AK577" t="s">
        <v>60</v>
      </c>
      <c r="AL577" t="s">
        <v>60</v>
      </c>
      <c r="AM577" t="s">
        <v>60</v>
      </c>
      <c r="AN577" t="s">
        <v>60</v>
      </c>
      <c r="AO577" t="s">
        <v>70</v>
      </c>
      <c r="AP577" t="b">
        <v>0</v>
      </c>
      <c r="AQ577" t="b">
        <v>0</v>
      </c>
      <c r="AR577" t="s">
        <v>71</v>
      </c>
      <c r="AS577" t="b">
        <v>0</v>
      </c>
      <c r="AT577" t="s">
        <v>60</v>
      </c>
      <c r="AU577" t="s">
        <v>60</v>
      </c>
      <c r="AX577" t="s">
        <v>60</v>
      </c>
      <c r="AY577" t="s">
        <v>60</v>
      </c>
      <c r="BA577" t="b">
        <v>0</v>
      </c>
      <c r="BB577" t="s">
        <v>60</v>
      </c>
      <c r="BD577" t="s">
        <v>60</v>
      </c>
    </row>
    <row r="578" spans="1:56" x14ac:dyDescent="0.25">
      <c r="A578" t="s">
        <v>641</v>
      </c>
      <c r="B578" t="s">
        <v>719</v>
      </c>
      <c r="C578">
        <v>7980120</v>
      </c>
      <c r="D578" t="s">
        <v>81</v>
      </c>
      <c r="E578" t="s">
        <v>81</v>
      </c>
      <c r="F578" t="s">
        <v>666</v>
      </c>
      <c r="G578" t="s">
        <v>720</v>
      </c>
      <c r="H578" t="str">
        <f>"01714"</f>
        <v>01714</v>
      </c>
      <c r="I578" t="s">
        <v>60</v>
      </c>
      <c r="J578" t="s">
        <v>646</v>
      </c>
      <c r="K578" t="s">
        <v>62</v>
      </c>
      <c r="L578">
        <v>25</v>
      </c>
      <c r="N578" t="str">
        <f t="shared" si="23"/>
        <v>0</v>
      </c>
      <c r="O578">
        <v>25</v>
      </c>
      <c r="P578" t="s">
        <v>96</v>
      </c>
      <c r="Q578" t="s">
        <v>79</v>
      </c>
      <c r="R578" t="s">
        <v>79</v>
      </c>
      <c r="S578" t="s">
        <v>65</v>
      </c>
      <c r="T578" t="s">
        <v>66</v>
      </c>
      <c r="U578" t="s">
        <v>67</v>
      </c>
      <c r="V578" t="s">
        <v>67</v>
      </c>
      <c r="X578" t="b">
        <v>1</v>
      </c>
      <c r="Y578" t="b">
        <v>1</v>
      </c>
      <c r="Z578" t="b">
        <v>1</v>
      </c>
      <c r="AA578">
        <v>200</v>
      </c>
      <c r="AB578">
        <v>230</v>
      </c>
      <c r="AC578" t="s">
        <v>68</v>
      </c>
      <c r="AD578" t="b">
        <v>0</v>
      </c>
      <c r="AE578" t="b">
        <v>0</v>
      </c>
      <c r="AF578" t="s">
        <v>69</v>
      </c>
      <c r="AG578" t="s">
        <v>60</v>
      </c>
      <c r="AH578" t="s">
        <v>60</v>
      </c>
      <c r="AI578" t="b">
        <v>1</v>
      </c>
      <c r="AJ578" t="s">
        <v>60</v>
      </c>
      <c r="AK578" t="s">
        <v>60</v>
      </c>
      <c r="AL578" t="s">
        <v>60</v>
      </c>
      <c r="AM578" t="s">
        <v>60</v>
      </c>
      <c r="AN578" t="s">
        <v>60</v>
      </c>
      <c r="AO578" t="s">
        <v>117</v>
      </c>
      <c r="AP578" t="b">
        <v>0</v>
      </c>
      <c r="AQ578" t="b">
        <v>0</v>
      </c>
      <c r="AR578" t="s">
        <v>71</v>
      </c>
      <c r="AS578" t="b">
        <v>0</v>
      </c>
      <c r="AT578" t="s">
        <v>72</v>
      </c>
      <c r="AU578" t="s">
        <v>60</v>
      </c>
      <c r="AX578" t="s">
        <v>60</v>
      </c>
      <c r="AY578" t="s">
        <v>60</v>
      </c>
      <c r="BA578" t="b">
        <v>0</v>
      </c>
      <c r="BB578" t="s">
        <v>60</v>
      </c>
      <c r="BC578">
        <v>7980120</v>
      </c>
      <c r="BD578" t="s">
        <v>60</v>
      </c>
    </row>
    <row r="579" spans="1:56" x14ac:dyDescent="0.25">
      <c r="A579" t="s">
        <v>641</v>
      </c>
      <c r="B579" t="s">
        <v>721</v>
      </c>
      <c r="C579">
        <v>7980130</v>
      </c>
      <c r="D579" t="s">
        <v>81</v>
      </c>
      <c r="E579" t="s">
        <v>81</v>
      </c>
      <c r="F579" t="s">
        <v>666</v>
      </c>
      <c r="G579" t="s">
        <v>722</v>
      </c>
      <c r="H579" t="str">
        <f>"01714"</f>
        <v>01714</v>
      </c>
      <c r="I579" t="s">
        <v>60</v>
      </c>
      <c r="J579" t="s">
        <v>646</v>
      </c>
      <c r="K579" t="s">
        <v>62</v>
      </c>
      <c r="L579">
        <v>25</v>
      </c>
      <c r="N579" t="str">
        <f t="shared" si="23"/>
        <v>0</v>
      </c>
      <c r="O579">
        <v>25</v>
      </c>
      <c r="P579" t="s">
        <v>96</v>
      </c>
      <c r="Q579" t="s">
        <v>79</v>
      </c>
      <c r="R579" t="s">
        <v>79</v>
      </c>
      <c r="S579" t="s">
        <v>65</v>
      </c>
      <c r="T579" t="s">
        <v>66</v>
      </c>
      <c r="U579" t="s">
        <v>67</v>
      </c>
      <c r="V579" t="s">
        <v>67</v>
      </c>
      <c r="X579" t="b">
        <v>1</v>
      </c>
      <c r="Y579" t="b">
        <v>1</v>
      </c>
      <c r="Z579" t="b">
        <v>1</v>
      </c>
      <c r="AA579">
        <v>200</v>
      </c>
      <c r="AB579">
        <v>230</v>
      </c>
      <c r="AC579" t="s">
        <v>68</v>
      </c>
      <c r="AD579" t="b">
        <v>0</v>
      </c>
      <c r="AE579" t="b">
        <v>0</v>
      </c>
      <c r="AF579" t="s">
        <v>69</v>
      </c>
      <c r="AG579" t="s">
        <v>60</v>
      </c>
      <c r="AH579" t="s">
        <v>60</v>
      </c>
      <c r="AI579" t="b">
        <v>1</v>
      </c>
      <c r="AJ579" t="s">
        <v>60</v>
      </c>
      <c r="AK579" t="s">
        <v>60</v>
      </c>
      <c r="AL579" t="s">
        <v>60</v>
      </c>
      <c r="AM579" t="s">
        <v>60</v>
      </c>
      <c r="AN579" t="s">
        <v>60</v>
      </c>
      <c r="AO579" t="s">
        <v>117</v>
      </c>
      <c r="AP579" t="b">
        <v>0</v>
      </c>
      <c r="AQ579" t="b">
        <v>0</v>
      </c>
      <c r="AR579" t="s">
        <v>71</v>
      </c>
      <c r="AS579" t="b">
        <v>0</v>
      </c>
      <c r="AT579" t="s">
        <v>72</v>
      </c>
      <c r="AU579" t="s">
        <v>60</v>
      </c>
      <c r="AX579" t="s">
        <v>60</v>
      </c>
      <c r="AY579" t="s">
        <v>60</v>
      </c>
      <c r="BA579" t="b">
        <v>0</v>
      </c>
      <c r="BB579" t="s">
        <v>60</v>
      </c>
      <c r="BC579">
        <v>7980130</v>
      </c>
      <c r="BD579" t="s">
        <v>60</v>
      </c>
    </row>
    <row r="580" spans="1:56" x14ac:dyDescent="0.25">
      <c r="A580" t="s">
        <v>641</v>
      </c>
      <c r="B580" t="s">
        <v>723</v>
      </c>
      <c r="C580">
        <v>7910112</v>
      </c>
      <c r="D580" t="s">
        <v>81</v>
      </c>
      <c r="E580" t="s">
        <v>81</v>
      </c>
      <c r="F580" t="s">
        <v>655</v>
      </c>
      <c r="G580" t="s">
        <v>710</v>
      </c>
      <c r="H580" t="str">
        <f>"06007"</f>
        <v>06007</v>
      </c>
      <c r="I580" t="s">
        <v>60</v>
      </c>
      <c r="J580" t="s">
        <v>657</v>
      </c>
      <c r="K580" t="s">
        <v>62</v>
      </c>
      <c r="L580">
        <v>25</v>
      </c>
      <c r="N580" t="str">
        <f t="shared" ref="N580:N596" si="24">"0"</f>
        <v>0</v>
      </c>
      <c r="O580">
        <v>25</v>
      </c>
      <c r="P580" t="s">
        <v>96</v>
      </c>
      <c r="Q580" t="s">
        <v>79</v>
      </c>
      <c r="S580" t="s">
        <v>65</v>
      </c>
      <c r="T580" t="s">
        <v>66</v>
      </c>
      <c r="U580" t="s">
        <v>67</v>
      </c>
      <c r="V580" t="s">
        <v>67</v>
      </c>
      <c r="X580" t="b">
        <v>1</v>
      </c>
      <c r="Y580" t="b">
        <v>1</v>
      </c>
      <c r="Z580" t="b">
        <v>1</v>
      </c>
      <c r="AA580">
        <v>200</v>
      </c>
      <c r="AB580">
        <v>230</v>
      </c>
      <c r="AC580" t="s">
        <v>68</v>
      </c>
      <c r="AD580" t="b">
        <v>0</v>
      </c>
      <c r="AE580" t="b">
        <v>0</v>
      </c>
      <c r="AF580" t="s">
        <v>69</v>
      </c>
      <c r="AG580" t="s">
        <v>60</v>
      </c>
      <c r="AH580" t="s">
        <v>60</v>
      </c>
      <c r="AI580" t="b">
        <v>1</v>
      </c>
      <c r="AJ580" t="s">
        <v>60</v>
      </c>
      <c r="AK580" t="s">
        <v>60</v>
      </c>
      <c r="AL580" t="s">
        <v>60</v>
      </c>
      <c r="AM580" t="s">
        <v>60</v>
      </c>
      <c r="AN580" t="s">
        <v>60</v>
      </c>
      <c r="AO580" t="s">
        <v>70</v>
      </c>
      <c r="AP580" t="b">
        <v>0</v>
      </c>
      <c r="AQ580" t="b">
        <v>0</v>
      </c>
      <c r="AR580" t="s">
        <v>71</v>
      </c>
      <c r="AS580" t="b">
        <v>0</v>
      </c>
      <c r="AT580" t="s">
        <v>60</v>
      </c>
      <c r="AU580" t="s">
        <v>60</v>
      </c>
      <c r="AX580" t="s">
        <v>60</v>
      </c>
      <c r="AY580" t="s">
        <v>60</v>
      </c>
      <c r="BA580" t="b">
        <v>0</v>
      </c>
      <c r="BB580" t="s">
        <v>60</v>
      </c>
      <c r="BD580" t="s">
        <v>60</v>
      </c>
    </row>
    <row r="581" spans="1:56" x14ac:dyDescent="0.25">
      <c r="A581" t="s">
        <v>641</v>
      </c>
      <c r="B581" t="s">
        <v>648</v>
      </c>
      <c r="C581">
        <v>7963080</v>
      </c>
      <c r="D581" t="s">
        <v>58</v>
      </c>
      <c r="E581" t="s">
        <v>58</v>
      </c>
      <c r="F581" t="s">
        <v>649</v>
      </c>
      <c r="G581" t="s">
        <v>466</v>
      </c>
      <c r="H581" t="s">
        <v>645</v>
      </c>
      <c r="I581" t="s">
        <v>60</v>
      </c>
      <c r="J581" t="s">
        <v>669</v>
      </c>
      <c r="K581" t="s">
        <v>62</v>
      </c>
      <c r="L581">
        <v>25</v>
      </c>
      <c r="N581" t="str">
        <f t="shared" si="24"/>
        <v>0</v>
      </c>
      <c r="O581">
        <v>25</v>
      </c>
      <c r="P581" t="s">
        <v>96</v>
      </c>
      <c r="Q581" t="s">
        <v>79</v>
      </c>
      <c r="R581" t="s">
        <v>79</v>
      </c>
      <c r="S581" t="s">
        <v>65</v>
      </c>
      <c r="T581" t="s">
        <v>66</v>
      </c>
      <c r="U581" t="s">
        <v>67</v>
      </c>
      <c r="V581" t="s">
        <v>67</v>
      </c>
      <c r="X581" t="b">
        <v>1</v>
      </c>
      <c r="Y581" t="b">
        <v>1</v>
      </c>
      <c r="Z581" t="b">
        <v>1</v>
      </c>
      <c r="AA581">
        <v>200</v>
      </c>
      <c r="AB581">
        <v>230</v>
      </c>
      <c r="AC581" t="s">
        <v>68</v>
      </c>
      <c r="AD581" t="b">
        <v>0</v>
      </c>
      <c r="AE581" t="b">
        <v>0</v>
      </c>
      <c r="AF581" t="s">
        <v>69</v>
      </c>
      <c r="AG581" t="s">
        <v>60</v>
      </c>
      <c r="AH581" t="s">
        <v>60</v>
      </c>
      <c r="AI581" t="b">
        <v>1</v>
      </c>
      <c r="AJ581" t="s">
        <v>60</v>
      </c>
      <c r="AK581" t="s">
        <v>60</v>
      </c>
      <c r="AL581" t="s">
        <v>60</v>
      </c>
      <c r="AM581" t="s">
        <v>60</v>
      </c>
      <c r="AN581" t="s">
        <v>60</v>
      </c>
      <c r="AO581" t="s">
        <v>117</v>
      </c>
      <c r="AP581" t="b">
        <v>0</v>
      </c>
      <c r="AQ581" t="b">
        <v>0</v>
      </c>
      <c r="AR581" t="s">
        <v>71</v>
      </c>
      <c r="AS581" t="b">
        <v>0</v>
      </c>
      <c r="AT581" t="s">
        <v>60</v>
      </c>
      <c r="AU581" t="s">
        <v>60</v>
      </c>
      <c r="AX581" t="s">
        <v>60</v>
      </c>
      <c r="AY581" t="s">
        <v>60</v>
      </c>
      <c r="BA581" t="b">
        <v>0</v>
      </c>
      <c r="BB581" t="s">
        <v>60</v>
      </c>
      <c r="BD581" t="s">
        <v>60</v>
      </c>
    </row>
    <row r="582" spans="1:56" x14ac:dyDescent="0.25">
      <c r="A582" t="s">
        <v>641</v>
      </c>
      <c r="B582" t="s">
        <v>724</v>
      </c>
      <c r="C582">
        <v>7960010</v>
      </c>
      <c r="D582" t="s">
        <v>81</v>
      </c>
      <c r="E582" t="s">
        <v>81</v>
      </c>
      <c r="G582" t="s">
        <v>710</v>
      </c>
      <c r="H582" t="str">
        <f>"06002"</f>
        <v>06002</v>
      </c>
      <c r="I582" t="s">
        <v>60</v>
      </c>
      <c r="J582" t="s">
        <v>661</v>
      </c>
      <c r="K582" t="s">
        <v>62</v>
      </c>
      <c r="L582">
        <v>25</v>
      </c>
      <c r="N582" t="str">
        <f t="shared" si="24"/>
        <v>0</v>
      </c>
      <c r="O582">
        <v>25</v>
      </c>
      <c r="P582" t="s">
        <v>96</v>
      </c>
      <c r="Q582" t="s">
        <v>79</v>
      </c>
      <c r="R582" t="s">
        <v>79</v>
      </c>
      <c r="S582" t="s">
        <v>65</v>
      </c>
      <c r="T582" t="s">
        <v>66</v>
      </c>
      <c r="U582" t="s">
        <v>67</v>
      </c>
      <c r="V582" t="s">
        <v>67</v>
      </c>
      <c r="X582" t="b">
        <v>1</v>
      </c>
      <c r="Y582" t="b">
        <v>1</v>
      </c>
      <c r="Z582" t="b">
        <v>1</v>
      </c>
      <c r="AA582">
        <v>200</v>
      </c>
      <c r="AB582">
        <v>230</v>
      </c>
      <c r="AC582" t="s">
        <v>68</v>
      </c>
      <c r="AD582" t="b">
        <v>0</v>
      </c>
      <c r="AE582" t="b">
        <v>0</v>
      </c>
      <c r="AF582" t="s">
        <v>69</v>
      </c>
      <c r="AG582" t="s">
        <v>60</v>
      </c>
      <c r="AH582" t="s">
        <v>60</v>
      </c>
      <c r="AI582" t="b">
        <v>1</v>
      </c>
      <c r="AJ582" t="s">
        <v>60</v>
      </c>
      <c r="AK582" t="s">
        <v>60</v>
      </c>
      <c r="AL582" t="s">
        <v>60</v>
      </c>
      <c r="AM582" t="s">
        <v>60</v>
      </c>
      <c r="AN582" t="s">
        <v>60</v>
      </c>
      <c r="AO582" t="s">
        <v>117</v>
      </c>
      <c r="AP582" t="b">
        <v>0</v>
      </c>
      <c r="AQ582" t="b">
        <v>0</v>
      </c>
      <c r="AR582" t="s">
        <v>71</v>
      </c>
      <c r="AS582" t="b">
        <v>0</v>
      </c>
      <c r="AT582" t="s">
        <v>60</v>
      </c>
      <c r="AU582" t="s">
        <v>60</v>
      </c>
      <c r="AX582" t="s">
        <v>60</v>
      </c>
      <c r="AY582" t="s">
        <v>60</v>
      </c>
      <c r="BA582" t="b">
        <v>0</v>
      </c>
      <c r="BB582" t="s">
        <v>60</v>
      </c>
      <c r="BD582" t="s">
        <v>60</v>
      </c>
    </row>
    <row r="583" spans="1:56" x14ac:dyDescent="0.25">
      <c r="A583" t="s">
        <v>641</v>
      </c>
      <c r="B583" t="s">
        <v>684</v>
      </c>
      <c r="C583">
        <v>7910110</v>
      </c>
      <c r="D583" t="s">
        <v>98</v>
      </c>
      <c r="E583" t="s">
        <v>98</v>
      </c>
      <c r="F583" t="s">
        <v>655</v>
      </c>
      <c r="G583" t="s">
        <v>443</v>
      </c>
      <c r="H583" t="str">
        <f>"06007"</f>
        <v>06007</v>
      </c>
      <c r="I583" t="s">
        <v>60</v>
      </c>
      <c r="J583" t="s">
        <v>657</v>
      </c>
      <c r="K583" t="s">
        <v>62</v>
      </c>
      <c r="L583">
        <v>25</v>
      </c>
      <c r="N583" t="str">
        <f t="shared" si="24"/>
        <v>0</v>
      </c>
      <c r="O583">
        <v>25</v>
      </c>
      <c r="P583" t="s">
        <v>96</v>
      </c>
      <c r="Q583" t="s">
        <v>79</v>
      </c>
      <c r="S583" t="s">
        <v>65</v>
      </c>
      <c r="T583" t="s">
        <v>66</v>
      </c>
      <c r="U583" t="s">
        <v>67</v>
      </c>
      <c r="V583" t="s">
        <v>67</v>
      </c>
      <c r="X583" t="b">
        <v>1</v>
      </c>
      <c r="Y583" t="b">
        <v>1</v>
      </c>
      <c r="Z583" t="b">
        <v>1</v>
      </c>
      <c r="AA583">
        <v>200</v>
      </c>
      <c r="AB583">
        <v>230</v>
      </c>
      <c r="AC583" t="s">
        <v>68</v>
      </c>
      <c r="AD583" t="b">
        <v>0</v>
      </c>
      <c r="AE583" t="b">
        <v>0</v>
      </c>
      <c r="AF583" t="s">
        <v>69</v>
      </c>
      <c r="AG583" t="s">
        <v>60</v>
      </c>
      <c r="AH583" t="s">
        <v>60</v>
      </c>
      <c r="AI583" t="b">
        <v>1</v>
      </c>
      <c r="AJ583" t="s">
        <v>60</v>
      </c>
      <c r="AK583" t="s">
        <v>60</v>
      </c>
      <c r="AL583" t="s">
        <v>60</v>
      </c>
      <c r="AM583" t="s">
        <v>60</v>
      </c>
      <c r="AN583" t="s">
        <v>60</v>
      </c>
      <c r="AO583" t="s">
        <v>70</v>
      </c>
      <c r="AP583" t="b">
        <v>0</v>
      </c>
      <c r="AQ583" t="b">
        <v>0</v>
      </c>
      <c r="AR583" t="s">
        <v>71</v>
      </c>
      <c r="AS583" t="b">
        <v>0</v>
      </c>
      <c r="AT583" t="s">
        <v>60</v>
      </c>
      <c r="AU583" t="s">
        <v>60</v>
      </c>
      <c r="AX583" t="s">
        <v>60</v>
      </c>
      <c r="AY583" t="s">
        <v>60</v>
      </c>
      <c r="BA583" t="b">
        <v>0</v>
      </c>
      <c r="BB583" t="s">
        <v>60</v>
      </c>
      <c r="BD583" t="s">
        <v>60</v>
      </c>
    </row>
    <row r="584" spans="1:56" x14ac:dyDescent="0.25">
      <c r="A584" t="s">
        <v>641</v>
      </c>
      <c r="B584" t="s">
        <v>725</v>
      </c>
      <c r="C584">
        <v>1200380</v>
      </c>
      <c r="D584" t="s">
        <v>85</v>
      </c>
      <c r="E584" t="s">
        <v>85</v>
      </c>
      <c r="F584" t="s">
        <v>692</v>
      </c>
      <c r="G584" t="s">
        <v>644</v>
      </c>
      <c r="H584" t="str">
        <f>"01715"</f>
        <v>01715</v>
      </c>
      <c r="I584" t="s">
        <v>60</v>
      </c>
      <c r="J584" t="s">
        <v>706</v>
      </c>
      <c r="K584" t="s">
        <v>62</v>
      </c>
      <c r="L584">
        <v>20</v>
      </c>
      <c r="N584" t="str">
        <f t="shared" si="24"/>
        <v>0</v>
      </c>
      <c r="O584">
        <v>20</v>
      </c>
      <c r="P584" t="s">
        <v>78</v>
      </c>
      <c r="Q584" t="s">
        <v>79</v>
      </c>
      <c r="R584" t="s">
        <v>79</v>
      </c>
      <c r="S584" t="s">
        <v>65</v>
      </c>
      <c r="T584" t="s">
        <v>66</v>
      </c>
      <c r="U584" t="s">
        <v>67</v>
      </c>
      <c r="V584" t="s">
        <v>67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68</v>
      </c>
      <c r="AD584" t="b">
        <v>0</v>
      </c>
      <c r="AE584" t="b">
        <v>0</v>
      </c>
      <c r="AF584" t="s">
        <v>69</v>
      </c>
      <c r="AG584" t="s">
        <v>60</v>
      </c>
      <c r="AH584" t="s">
        <v>60</v>
      </c>
      <c r="AI584" t="b">
        <v>1</v>
      </c>
      <c r="AJ584" t="s">
        <v>60</v>
      </c>
      <c r="AK584" t="s">
        <v>60</v>
      </c>
      <c r="AL584" t="s">
        <v>60</v>
      </c>
      <c r="AM584" t="s">
        <v>60</v>
      </c>
      <c r="AN584" t="s">
        <v>60</v>
      </c>
      <c r="AO584" t="s">
        <v>70</v>
      </c>
      <c r="AP584" t="b">
        <v>0</v>
      </c>
      <c r="AQ584" t="b">
        <v>0</v>
      </c>
      <c r="AR584" t="s">
        <v>71</v>
      </c>
      <c r="AS584" t="b">
        <v>0</v>
      </c>
      <c r="AT584" t="s">
        <v>60</v>
      </c>
      <c r="AU584" t="s">
        <v>60</v>
      </c>
      <c r="AX584" t="s">
        <v>60</v>
      </c>
      <c r="AY584" t="s">
        <v>60</v>
      </c>
      <c r="BA584" t="b">
        <v>0</v>
      </c>
      <c r="BB584" t="s">
        <v>60</v>
      </c>
      <c r="BD584" t="s">
        <v>60</v>
      </c>
    </row>
    <row r="585" spans="1:56" x14ac:dyDescent="0.25">
      <c r="A585" t="s">
        <v>247</v>
      </c>
      <c r="B585" t="s">
        <v>391</v>
      </c>
      <c r="C585">
        <v>1200700</v>
      </c>
      <c r="D585" t="s">
        <v>81</v>
      </c>
      <c r="E585" t="s">
        <v>81</v>
      </c>
      <c r="F585" t="s">
        <v>571</v>
      </c>
      <c r="G585" t="s">
        <v>726</v>
      </c>
      <c r="H585" t="str">
        <f>"01307"</f>
        <v>01307</v>
      </c>
      <c r="I585" t="s">
        <v>60</v>
      </c>
      <c r="J585" t="s">
        <v>573</v>
      </c>
      <c r="K585" t="s">
        <v>62</v>
      </c>
      <c r="L585">
        <v>25</v>
      </c>
      <c r="N585" t="str">
        <f t="shared" si="24"/>
        <v>0</v>
      </c>
      <c r="O585">
        <v>25</v>
      </c>
      <c r="P585" t="s">
        <v>96</v>
      </c>
      <c r="Q585" t="s">
        <v>79</v>
      </c>
      <c r="R585" t="s">
        <v>79</v>
      </c>
      <c r="S585" t="s">
        <v>65</v>
      </c>
      <c r="T585" t="s">
        <v>66</v>
      </c>
      <c r="U585" t="s">
        <v>67</v>
      </c>
      <c r="V585" t="s">
        <v>67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68</v>
      </c>
      <c r="AD585" t="b">
        <v>0</v>
      </c>
      <c r="AE585" t="b">
        <v>0</v>
      </c>
      <c r="AF585" t="s">
        <v>69</v>
      </c>
      <c r="AG585" t="s">
        <v>60</v>
      </c>
      <c r="AH585" t="s">
        <v>60</v>
      </c>
      <c r="AI585" t="b">
        <v>1</v>
      </c>
      <c r="AJ585" t="s">
        <v>60</v>
      </c>
      <c r="AK585" t="s">
        <v>60</v>
      </c>
      <c r="AL585" t="s">
        <v>60</v>
      </c>
      <c r="AM585" t="s">
        <v>60</v>
      </c>
      <c r="AN585" t="s">
        <v>60</v>
      </c>
      <c r="AO585" t="s">
        <v>70</v>
      </c>
      <c r="AP585" t="b">
        <v>0</v>
      </c>
      <c r="AQ585" t="b">
        <v>0</v>
      </c>
      <c r="AR585" t="s">
        <v>71</v>
      </c>
      <c r="AS585" t="b">
        <v>0</v>
      </c>
      <c r="AT585" t="s">
        <v>60</v>
      </c>
      <c r="AU585" t="s">
        <v>60</v>
      </c>
      <c r="AX585" t="s">
        <v>60</v>
      </c>
      <c r="AY585" t="s">
        <v>60</v>
      </c>
      <c r="BA585" t="b">
        <v>0</v>
      </c>
      <c r="BB585" t="s">
        <v>60</v>
      </c>
      <c r="BD585" t="s">
        <v>60</v>
      </c>
    </row>
    <row r="586" spans="1:56" x14ac:dyDescent="0.25">
      <c r="A586" t="s">
        <v>641</v>
      </c>
      <c r="B586" t="s">
        <v>727</v>
      </c>
      <c r="C586">
        <v>7920015</v>
      </c>
      <c r="D586" t="s">
        <v>85</v>
      </c>
      <c r="E586" t="s">
        <v>85</v>
      </c>
      <c r="G586" t="s">
        <v>660</v>
      </c>
      <c r="H586" t="str">
        <f>"06002"</f>
        <v>06002</v>
      </c>
      <c r="I586" t="s">
        <v>60</v>
      </c>
      <c r="J586" t="s">
        <v>661</v>
      </c>
      <c r="K586" t="s">
        <v>62</v>
      </c>
      <c r="L586">
        <v>25</v>
      </c>
      <c r="N586" t="str">
        <f t="shared" si="24"/>
        <v>0</v>
      </c>
      <c r="O586">
        <v>25</v>
      </c>
      <c r="P586" t="s">
        <v>96</v>
      </c>
      <c r="Q586" t="s">
        <v>79</v>
      </c>
      <c r="R586" t="s">
        <v>79</v>
      </c>
      <c r="S586" t="s">
        <v>65</v>
      </c>
      <c r="T586" t="s">
        <v>66</v>
      </c>
      <c r="U586" t="s">
        <v>67</v>
      </c>
      <c r="V586" t="s">
        <v>67</v>
      </c>
      <c r="X586" t="b">
        <v>1</v>
      </c>
      <c r="Y586" t="b">
        <v>1</v>
      </c>
      <c r="Z586" t="b">
        <v>1</v>
      </c>
      <c r="AA586">
        <v>200</v>
      </c>
      <c r="AB586">
        <v>230</v>
      </c>
      <c r="AC586" t="s">
        <v>68</v>
      </c>
      <c r="AD586" t="b">
        <v>0</v>
      </c>
      <c r="AE586" t="b">
        <v>0</v>
      </c>
      <c r="AF586" t="s">
        <v>69</v>
      </c>
      <c r="AG586" t="s">
        <v>60</v>
      </c>
      <c r="AH586" t="s">
        <v>60</v>
      </c>
      <c r="AI586" t="b">
        <v>1</v>
      </c>
      <c r="AJ586" t="s">
        <v>60</v>
      </c>
      <c r="AK586" t="s">
        <v>60</v>
      </c>
      <c r="AL586" t="s">
        <v>60</v>
      </c>
      <c r="AM586" t="s">
        <v>60</v>
      </c>
      <c r="AN586" t="s">
        <v>60</v>
      </c>
      <c r="AO586" t="s">
        <v>70</v>
      </c>
      <c r="AP586" t="b">
        <v>0</v>
      </c>
      <c r="AQ586" t="b">
        <v>0</v>
      </c>
      <c r="AR586" t="s">
        <v>71</v>
      </c>
      <c r="AS586" t="b">
        <v>0</v>
      </c>
      <c r="AT586" t="s">
        <v>60</v>
      </c>
      <c r="AU586" t="s">
        <v>60</v>
      </c>
      <c r="AX586" t="s">
        <v>60</v>
      </c>
      <c r="AY586" t="s">
        <v>60</v>
      </c>
      <c r="BA586" t="b">
        <v>0</v>
      </c>
      <c r="BB586" t="s">
        <v>60</v>
      </c>
      <c r="BD586" t="s">
        <v>60</v>
      </c>
    </row>
    <row r="587" spans="1:56" x14ac:dyDescent="0.25">
      <c r="A587" t="s">
        <v>125</v>
      </c>
      <c r="B587" t="s">
        <v>128</v>
      </c>
      <c r="C587">
        <v>1900310</v>
      </c>
      <c r="D587" t="s">
        <v>102</v>
      </c>
      <c r="E587" t="s">
        <v>102</v>
      </c>
      <c r="F587" t="s">
        <v>131</v>
      </c>
      <c r="G587" t="s">
        <v>728</v>
      </c>
      <c r="H587" t="str">
        <f>"01710"</f>
        <v>01710</v>
      </c>
      <c r="I587" t="s">
        <v>60</v>
      </c>
      <c r="J587" t="s">
        <v>130</v>
      </c>
      <c r="K587" t="s">
        <v>62</v>
      </c>
      <c r="L587">
        <v>20</v>
      </c>
      <c r="N587" t="str">
        <f t="shared" si="24"/>
        <v>0</v>
      </c>
      <c r="O587">
        <v>20</v>
      </c>
      <c r="P587" t="s">
        <v>63</v>
      </c>
      <c r="Q587" t="s">
        <v>79</v>
      </c>
      <c r="R587" t="s">
        <v>79</v>
      </c>
      <c r="S587" t="s">
        <v>65</v>
      </c>
      <c r="T587" t="s">
        <v>66</v>
      </c>
      <c r="U587" t="s">
        <v>67</v>
      </c>
      <c r="V587" t="s">
        <v>67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68</v>
      </c>
      <c r="AD587" t="b">
        <v>0</v>
      </c>
      <c r="AE587" t="b">
        <v>0</v>
      </c>
      <c r="AF587" t="s">
        <v>69</v>
      </c>
      <c r="AG587" t="s">
        <v>60</v>
      </c>
      <c r="AH587" t="s">
        <v>60</v>
      </c>
      <c r="AI587" t="b">
        <v>1</v>
      </c>
      <c r="AJ587" t="s">
        <v>60</v>
      </c>
      <c r="AK587" t="s">
        <v>60</v>
      </c>
      <c r="AL587" t="s">
        <v>60</v>
      </c>
      <c r="AM587" t="s">
        <v>60</v>
      </c>
      <c r="AN587" t="s">
        <v>60</v>
      </c>
      <c r="AO587" t="s">
        <v>117</v>
      </c>
      <c r="AP587" t="b">
        <v>0</v>
      </c>
      <c r="AQ587" t="b">
        <v>0</v>
      </c>
      <c r="AR587" t="s">
        <v>71</v>
      </c>
      <c r="AS587" t="b">
        <v>0</v>
      </c>
      <c r="AT587" t="s">
        <v>60</v>
      </c>
      <c r="AU587" t="s">
        <v>60</v>
      </c>
      <c r="AX587" t="s">
        <v>60</v>
      </c>
      <c r="AY587" t="s">
        <v>60</v>
      </c>
      <c r="BA587" t="b">
        <v>0</v>
      </c>
      <c r="BB587" t="s">
        <v>60</v>
      </c>
      <c r="BD587" t="s">
        <v>60</v>
      </c>
    </row>
    <row r="588" spans="1:56" x14ac:dyDescent="0.25">
      <c r="A588" t="s">
        <v>424</v>
      </c>
      <c r="B588" t="s">
        <v>729</v>
      </c>
      <c r="C588">
        <v>3027010</v>
      </c>
      <c r="D588" t="s">
        <v>102</v>
      </c>
      <c r="E588" t="s">
        <v>102</v>
      </c>
      <c r="F588" t="s">
        <v>315</v>
      </c>
      <c r="G588" t="s">
        <v>472</v>
      </c>
      <c r="H588" t="str">
        <f>"01414"</f>
        <v>01414</v>
      </c>
      <c r="I588" t="s">
        <v>60</v>
      </c>
      <c r="J588" t="s">
        <v>316</v>
      </c>
      <c r="K588" t="s">
        <v>62</v>
      </c>
      <c r="L588">
        <v>29</v>
      </c>
      <c r="N588" t="str">
        <f t="shared" si="24"/>
        <v>0</v>
      </c>
      <c r="O588">
        <v>29</v>
      </c>
      <c r="P588" t="s">
        <v>96</v>
      </c>
      <c r="Q588" t="s">
        <v>64</v>
      </c>
      <c r="R588" t="s">
        <v>79</v>
      </c>
      <c r="S588" t="s">
        <v>65</v>
      </c>
      <c r="T588" t="s">
        <v>66</v>
      </c>
      <c r="U588" t="s">
        <v>67</v>
      </c>
      <c r="V588" t="s">
        <v>67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68</v>
      </c>
      <c r="AD588" t="b">
        <v>0</v>
      </c>
      <c r="AE588" t="b">
        <v>0</v>
      </c>
      <c r="AF588" t="s">
        <v>69</v>
      </c>
      <c r="AG588" t="s">
        <v>60</v>
      </c>
      <c r="AH588" t="s">
        <v>60</v>
      </c>
      <c r="AI588" t="b">
        <v>1</v>
      </c>
      <c r="AJ588" t="s">
        <v>60</v>
      </c>
      <c r="AK588" t="s">
        <v>60</v>
      </c>
      <c r="AL588" t="s">
        <v>60</v>
      </c>
      <c r="AM588" t="s">
        <v>60</v>
      </c>
      <c r="AN588" t="s">
        <v>60</v>
      </c>
      <c r="AO588" t="s">
        <v>117</v>
      </c>
      <c r="AP588" t="b">
        <v>0</v>
      </c>
      <c r="AQ588" t="b">
        <v>0</v>
      </c>
      <c r="AR588" t="s">
        <v>71</v>
      </c>
      <c r="AS588" t="b">
        <v>0</v>
      </c>
      <c r="AT588" t="s">
        <v>60</v>
      </c>
      <c r="AU588" t="s">
        <v>60</v>
      </c>
      <c r="AX588" t="s">
        <v>60</v>
      </c>
      <c r="AY588" t="s">
        <v>60</v>
      </c>
      <c r="BA588" t="b">
        <v>0</v>
      </c>
      <c r="BB588" t="s">
        <v>60</v>
      </c>
      <c r="BD588" t="s">
        <v>60</v>
      </c>
    </row>
    <row r="589" spans="1:56" x14ac:dyDescent="0.25">
      <c r="A589" t="s">
        <v>247</v>
      </c>
      <c r="B589" t="s">
        <v>277</v>
      </c>
      <c r="C589">
        <v>1200315</v>
      </c>
      <c r="D589" t="s">
        <v>105</v>
      </c>
      <c r="E589" t="s">
        <v>105</v>
      </c>
      <c r="F589" t="s">
        <v>422</v>
      </c>
      <c r="G589" t="s">
        <v>439</v>
      </c>
      <c r="H589" t="str">
        <f>"01204"</f>
        <v>01204</v>
      </c>
      <c r="I589" t="s">
        <v>60</v>
      </c>
      <c r="J589" t="s">
        <v>423</v>
      </c>
      <c r="K589" t="s">
        <v>62</v>
      </c>
      <c r="L589">
        <v>25</v>
      </c>
      <c r="N589" t="str">
        <f t="shared" si="24"/>
        <v>0</v>
      </c>
      <c r="O589">
        <v>25</v>
      </c>
      <c r="P589" t="s">
        <v>96</v>
      </c>
      <c r="Q589" t="s">
        <v>79</v>
      </c>
      <c r="R589" t="s">
        <v>79</v>
      </c>
      <c r="S589" t="s">
        <v>65</v>
      </c>
      <c r="T589" t="s">
        <v>66</v>
      </c>
      <c r="U589" t="s">
        <v>67</v>
      </c>
      <c r="V589" t="s">
        <v>67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68</v>
      </c>
      <c r="AD589" t="b">
        <v>0</v>
      </c>
      <c r="AE589" t="b">
        <v>0</v>
      </c>
      <c r="AF589" t="s">
        <v>69</v>
      </c>
      <c r="AG589" t="s">
        <v>60</v>
      </c>
      <c r="AH589" t="s">
        <v>60</v>
      </c>
      <c r="AI589" t="b">
        <v>1</v>
      </c>
      <c r="AJ589" t="s">
        <v>60</v>
      </c>
      <c r="AK589" t="s">
        <v>60</v>
      </c>
      <c r="AL589" t="s">
        <v>60</v>
      </c>
      <c r="AM589" t="s">
        <v>60</v>
      </c>
      <c r="AN589" t="s">
        <v>60</v>
      </c>
      <c r="AO589" t="s">
        <v>70</v>
      </c>
      <c r="AP589" t="b">
        <v>0</v>
      </c>
      <c r="AQ589" t="b">
        <v>0</v>
      </c>
      <c r="AR589" t="s">
        <v>71</v>
      </c>
      <c r="AS589" t="b">
        <v>0</v>
      </c>
      <c r="AT589" t="s">
        <v>60</v>
      </c>
      <c r="AU589" t="s">
        <v>60</v>
      </c>
      <c r="AX589" t="s">
        <v>60</v>
      </c>
      <c r="AY589" t="s">
        <v>60</v>
      </c>
      <c r="BA589" t="b">
        <v>0</v>
      </c>
      <c r="BB589" t="s">
        <v>60</v>
      </c>
      <c r="BD589" t="s">
        <v>60</v>
      </c>
    </row>
    <row r="590" spans="1:56" x14ac:dyDescent="0.25">
      <c r="A590" t="s">
        <v>424</v>
      </c>
      <c r="B590" t="s">
        <v>730</v>
      </c>
      <c r="C590">
        <v>3027020</v>
      </c>
      <c r="D590" t="s">
        <v>85</v>
      </c>
      <c r="E590" t="s">
        <v>85</v>
      </c>
      <c r="F590" t="s">
        <v>315</v>
      </c>
      <c r="G590" t="s">
        <v>731</v>
      </c>
      <c r="H590" t="str">
        <f>"01414"</f>
        <v>01414</v>
      </c>
      <c r="I590" t="s">
        <v>60</v>
      </c>
      <c r="J590" t="s">
        <v>316</v>
      </c>
      <c r="K590" t="s">
        <v>62</v>
      </c>
      <c r="L590">
        <v>28</v>
      </c>
      <c r="N590" t="str">
        <f t="shared" si="24"/>
        <v>0</v>
      </c>
      <c r="O590">
        <v>28</v>
      </c>
      <c r="P590" t="s">
        <v>96</v>
      </c>
      <c r="Q590" t="s">
        <v>64</v>
      </c>
      <c r="R590" t="s">
        <v>79</v>
      </c>
      <c r="S590" t="s">
        <v>65</v>
      </c>
      <c r="T590" t="s">
        <v>66</v>
      </c>
      <c r="U590" t="s">
        <v>67</v>
      </c>
      <c r="V590" t="s">
        <v>67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68</v>
      </c>
      <c r="AD590" t="b">
        <v>0</v>
      </c>
      <c r="AE590" t="b">
        <v>0</v>
      </c>
      <c r="AF590" t="s">
        <v>69</v>
      </c>
      <c r="AG590" t="s">
        <v>60</v>
      </c>
      <c r="AH590" t="s">
        <v>60</v>
      </c>
      <c r="AI590" t="b">
        <v>1</v>
      </c>
      <c r="AJ590" t="s">
        <v>60</v>
      </c>
      <c r="AK590" t="s">
        <v>60</v>
      </c>
      <c r="AL590" t="s">
        <v>60</v>
      </c>
      <c r="AM590" t="s">
        <v>60</v>
      </c>
      <c r="AN590" t="s">
        <v>60</v>
      </c>
      <c r="AO590" t="s">
        <v>117</v>
      </c>
      <c r="AP590" t="b">
        <v>0</v>
      </c>
      <c r="AQ590" t="b">
        <v>0</v>
      </c>
      <c r="AR590" t="s">
        <v>71</v>
      </c>
      <c r="AS590" t="b">
        <v>0</v>
      </c>
      <c r="AT590" t="s">
        <v>60</v>
      </c>
      <c r="AU590" t="s">
        <v>60</v>
      </c>
      <c r="AX590" t="s">
        <v>60</v>
      </c>
      <c r="AY590" t="s">
        <v>60</v>
      </c>
      <c r="BA590" t="b">
        <v>0</v>
      </c>
      <c r="BB590" t="s">
        <v>60</v>
      </c>
      <c r="BD590" t="s">
        <v>60</v>
      </c>
    </row>
    <row r="591" spans="1:56" x14ac:dyDescent="0.25">
      <c r="A591" t="s">
        <v>56</v>
      </c>
      <c r="B591" t="s">
        <v>732</v>
      </c>
      <c r="C591">
        <v>2106310</v>
      </c>
      <c r="D591" t="s">
        <v>73</v>
      </c>
      <c r="E591" t="s">
        <v>73</v>
      </c>
      <c r="F591" t="s">
        <v>122</v>
      </c>
      <c r="G591" t="s">
        <v>550</v>
      </c>
      <c r="H591" t="str">
        <f>"01253"</f>
        <v>01253</v>
      </c>
      <c r="I591" t="s">
        <v>60</v>
      </c>
      <c r="J591" t="s">
        <v>123</v>
      </c>
      <c r="K591" t="s">
        <v>62</v>
      </c>
      <c r="L591">
        <v>25</v>
      </c>
      <c r="N591" t="str">
        <f t="shared" si="24"/>
        <v>0</v>
      </c>
      <c r="O591">
        <v>25</v>
      </c>
      <c r="P591" t="s">
        <v>78</v>
      </c>
      <c r="Q591" t="s">
        <v>79</v>
      </c>
      <c r="S591" t="s">
        <v>65</v>
      </c>
      <c r="T591" t="s">
        <v>66</v>
      </c>
      <c r="U591" t="s">
        <v>67</v>
      </c>
      <c r="V591" t="s">
        <v>67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68</v>
      </c>
      <c r="AD591" t="b">
        <v>0</v>
      </c>
      <c r="AE591" t="b">
        <v>0</v>
      </c>
      <c r="AF591" t="s">
        <v>69</v>
      </c>
      <c r="AG591" t="s">
        <v>60</v>
      </c>
      <c r="AH591" t="s">
        <v>60</v>
      </c>
      <c r="AI591" t="b">
        <v>1</v>
      </c>
      <c r="AJ591" t="s">
        <v>60</v>
      </c>
      <c r="AK591" t="s">
        <v>60</v>
      </c>
      <c r="AL591" t="s">
        <v>60</v>
      </c>
      <c r="AM591" t="s">
        <v>60</v>
      </c>
      <c r="AN591" t="s">
        <v>60</v>
      </c>
      <c r="AO591" t="s">
        <v>70</v>
      </c>
      <c r="AP591" t="b">
        <v>0</v>
      </c>
      <c r="AQ591" t="b">
        <v>0</v>
      </c>
      <c r="AR591" t="s">
        <v>71</v>
      </c>
      <c r="AS591" t="b">
        <v>0</v>
      </c>
      <c r="AT591" t="s">
        <v>60</v>
      </c>
      <c r="AU591" t="s">
        <v>60</v>
      </c>
      <c r="AX591" t="s">
        <v>60</v>
      </c>
      <c r="AY591" t="s">
        <v>60</v>
      </c>
      <c r="BA591" t="b">
        <v>0</v>
      </c>
      <c r="BB591" t="s">
        <v>60</v>
      </c>
      <c r="BD591" t="s">
        <v>60</v>
      </c>
    </row>
    <row r="592" spans="1:56" x14ac:dyDescent="0.25">
      <c r="A592" t="s">
        <v>56</v>
      </c>
      <c r="B592" t="s">
        <v>732</v>
      </c>
      <c r="C592">
        <v>2106310</v>
      </c>
      <c r="D592" t="s">
        <v>98</v>
      </c>
      <c r="E592" t="s">
        <v>98</v>
      </c>
      <c r="F592" t="s">
        <v>122</v>
      </c>
      <c r="G592" t="s">
        <v>733</v>
      </c>
      <c r="H592" t="str">
        <f>"01253"</f>
        <v>01253</v>
      </c>
      <c r="I592" t="s">
        <v>60</v>
      </c>
      <c r="J592" t="s">
        <v>123</v>
      </c>
      <c r="K592" t="s">
        <v>62</v>
      </c>
      <c r="L592">
        <v>25</v>
      </c>
      <c r="N592" t="str">
        <f t="shared" si="24"/>
        <v>0</v>
      </c>
      <c r="O592">
        <v>25</v>
      </c>
      <c r="P592" t="s">
        <v>63</v>
      </c>
      <c r="Q592" t="s">
        <v>79</v>
      </c>
      <c r="S592" t="s">
        <v>65</v>
      </c>
      <c r="T592" t="s">
        <v>66</v>
      </c>
      <c r="U592" t="s">
        <v>67</v>
      </c>
      <c r="V592" t="s">
        <v>67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68</v>
      </c>
      <c r="AD592" t="b">
        <v>0</v>
      </c>
      <c r="AE592" t="b">
        <v>0</v>
      </c>
      <c r="AF592" t="s">
        <v>69</v>
      </c>
      <c r="AG592" t="s">
        <v>60</v>
      </c>
      <c r="AH592" t="s">
        <v>60</v>
      </c>
      <c r="AI592" t="b">
        <v>1</v>
      </c>
      <c r="AJ592" t="s">
        <v>60</v>
      </c>
      <c r="AK592" t="s">
        <v>60</v>
      </c>
      <c r="AL592" t="s">
        <v>60</v>
      </c>
      <c r="AM592" t="s">
        <v>60</v>
      </c>
      <c r="AN592" t="s">
        <v>60</v>
      </c>
      <c r="AO592" t="s">
        <v>70</v>
      </c>
      <c r="AP592" t="b">
        <v>0</v>
      </c>
      <c r="AQ592" t="b">
        <v>0</v>
      </c>
      <c r="AR592" t="s">
        <v>71</v>
      </c>
      <c r="AS592" t="b">
        <v>0</v>
      </c>
      <c r="AT592" t="s">
        <v>60</v>
      </c>
      <c r="AU592" t="s">
        <v>60</v>
      </c>
      <c r="AX592" t="s">
        <v>60</v>
      </c>
      <c r="AY592" t="s">
        <v>60</v>
      </c>
      <c r="BA592" t="b">
        <v>0</v>
      </c>
      <c r="BB592" t="s">
        <v>60</v>
      </c>
      <c r="BD592" t="s">
        <v>60</v>
      </c>
    </row>
    <row r="593" spans="1:56" x14ac:dyDescent="0.25">
      <c r="A593" t="s">
        <v>641</v>
      </c>
      <c r="B593" t="s">
        <v>734</v>
      </c>
      <c r="C593">
        <v>7912090</v>
      </c>
      <c r="D593" t="s">
        <v>58</v>
      </c>
      <c r="E593" t="s">
        <v>58</v>
      </c>
      <c r="F593" t="s">
        <v>679</v>
      </c>
      <c r="G593" t="s">
        <v>735</v>
      </c>
      <c r="H593" t="str">
        <f>"06005"</f>
        <v>06005</v>
      </c>
      <c r="I593" t="s">
        <v>60</v>
      </c>
      <c r="J593" t="s">
        <v>681</v>
      </c>
      <c r="K593" t="s">
        <v>62</v>
      </c>
      <c r="L593">
        <v>25</v>
      </c>
      <c r="N593" t="str">
        <f t="shared" si="24"/>
        <v>0</v>
      </c>
      <c r="O593">
        <v>25</v>
      </c>
      <c r="P593" t="s">
        <v>96</v>
      </c>
      <c r="Q593" t="s">
        <v>79</v>
      </c>
      <c r="S593" t="s">
        <v>65</v>
      </c>
      <c r="T593" t="s">
        <v>66</v>
      </c>
      <c r="U593" t="s">
        <v>67</v>
      </c>
      <c r="V593" t="s">
        <v>67</v>
      </c>
      <c r="X593" t="b">
        <v>1</v>
      </c>
      <c r="Y593" t="b">
        <v>1</v>
      </c>
      <c r="Z593" t="b">
        <v>1</v>
      </c>
      <c r="AA593">
        <v>200</v>
      </c>
      <c r="AB593">
        <v>230</v>
      </c>
      <c r="AC593" t="s">
        <v>68</v>
      </c>
      <c r="AD593" t="b">
        <v>0</v>
      </c>
      <c r="AE593" t="b">
        <v>0</v>
      </c>
      <c r="AF593" t="s">
        <v>69</v>
      </c>
      <c r="AG593" t="s">
        <v>60</v>
      </c>
      <c r="AH593" t="s">
        <v>60</v>
      </c>
      <c r="AI593" t="b">
        <v>1</v>
      </c>
      <c r="AJ593" t="s">
        <v>60</v>
      </c>
      <c r="AK593" t="s">
        <v>60</v>
      </c>
      <c r="AL593" t="s">
        <v>60</v>
      </c>
      <c r="AM593" t="s">
        <v>60</v>
      </c>
      <c r="AN593" t="s">
        <v>60</v>
      </c>
      <c r="AO593" t="s">
        <v>70</v>
      </c>
      <c r="AP593" t="b">
        <v>0</v>
      </c>
      <c r="AQ593" t="b">
        <v>0</v>
      </c>
      <c r="AR593" t="s">
        <v>71</v>
      </c>
      <c r="AS593" t="b">
        <v>0</v>
      </c>
      <c r="AT593" t="s">
        <v>60</v>
      </c>
      <c r="AU593" t="s">
        <v>60</v>
      </c>
      <c r="AX593" t="s">
        <v>60</v>
      </c>
      <c r="AY593" t="s">
        <v>60</v>
      </c>
      <c r="BA593" t="b">
        <v>0</v>
      </c>
      <c r="BB593" t="s">
        <v>60</v>
      </c>
      <c r="BD593" t="s">
        <v>60</v>
      </c>
    </row>
    <row r="594" spans="1:56" x14ac:dyDescent="0.25">
      <c r="A594" t="s">
        <v>641</v>
      </c>
      <c r="B594" t="s">
        <v>736</v>
      </c>
      <c r="C594">
        <v>7912090</v>
      </c>
      <c r="D594" t="s">
        <v>58</v>
      </c>
      <c r="E594" t="s">
        <v>58</v>
      </c>
      <c r="F594" t="s">
        <v>666</v>
      </c>
      <c r="G594" t="s">
        <v>710</v>
      </c>
      <c r="H594" t="str">
        <f>"01714"</f>
        <v>01714</v>
      </c>
      <c r="I594" t="s">
        <v>60</v>
      </c>
      <c r="J594" t="s">
        <v>650</v>
      </c>
      <c r="K594" t="s">
        <v>62</v>
      </c>
      <c r="L594">
        <v>25</v>
      </c>
      <c r="N594" t="str">
        <f t="shared" si="24"/>
        <v>0</v>
      </c>
      <c r="O594">
        <v>25</v>
      </c>
      <c r="P594" t="s">
        <v>96</v>
      </c>
      <c r="Q594" t="s">
        <v>79</v>
      </c>
      <c r="S594" t="s">
        <v>65</v>
      </c>
      <c r="T594" t="s">
        <v>66</v>
      </c>
      <c r="U594" t="s">
        <v>67</v>
      </c>
      <c r="V594" t="s">
        <v>67</v>
      </c>
      <c r="X594" t="b">
        <v>1</v>
      </c>
      <c r="Y594" t="b">
        <v>1</v>
      </c>
      <c r="Z594" t="b">
        <v>1</v>
      </c>
      <c r="AA594">
        <v>200</v>
      </c>
      <c r="AB594">
        <v>230</v>
      </c>
      <c r="AC594" t="s">
        <v>68</v>
      </c>
      <c r="AD594" t="b">
        <v>0</v>
      </c>
      <c r="AE594" t="b">
        <v>0</v>
      </c>
      <c r="AF594" t="s">
        <v>69</v>
      </c>
      <c r="AG594" t="s">
        <v>60</v>
      </c>
      <c r="AH594" t="s">
        <v>60</v>
      </c>
      <c r="AI594" t="b">
        <v>1</v>
      </c>
      <c r="AJ594" t="s">
        <v>60</v>
      </c>
      <c r="AK594" t="s">
        <v>60</v>
      </c>
      <c r="AL594" t="s">
        <v>60</v>
      </c>
      <c r="AM594" t="s">
        <v>60</v>
      </c>
      <c r="AN594" t="s">
        <v>60</v>
      </c>
      <c r="AO594" t="s">
        <v>70</v>
      </c>
      <c r="AP594" t="b">
        <v>0</v>
      </c>
      <c r="AQ594" t="b">
        <v>0</v>
      </c>
      <c r="AR594" t="s">
        <v>71</v>
      </c>
      <c r="AS594" t="b">
        <v>0</v>
      </c>
      <c r="AT594" t="s">
        <v>60</v>
      </c>
      <c r="AU594" t="s">
        <v>60</v>
      </c>
      <c r="AX594" t="s">
        <v>60</v>
      </c>
      <c r="AY594" t="s">
        <v>60</v>
      </c>
      <c r="BA594" t="b">
        <v>0</v>
      </c>
      <c r="BB594" t="s">
        <v>60</v>
      </c>
      <c r="BD594" t="s">
        <v>60</v>
      </c>
    </row>
    <row r="595" spans="1:56" x14ac:dyDescent="0.25">
      <c r="A595" t="s">
        <v>247</v>
      </c>
      <c r="B595" t="s">
        <v>277</v>
      </c>
      <c r="C595">
        <v>1200315</v>
      </c>
      <c r="D595" t="s">
        <v>73</v>
      </c>
      <c r="E595" t="s">
        <v>73</v>
      </c>
      <c r="F595" t="s">
        <v>422</v>
      </c>
      <c r="G595" t="s">
        <v>737</v>
      </c>
      <c r="H595" t="str">
        <f>"01204"</f>
        <v>01204</v>
      </c>
      <c r="I595" t="s">
        <v>60</v>
      </c>
      <c r="J595" t="s">
        <v>423</v>
      </c>
      <c r="K595" t="s">
        <v>62</v>
      </c>
      <c r="L595">
        <v>25</v>
      </c>
      <c r="N595" t="str">
        <f t="shared" si="24"/>
        <v>0</v>
      </c>
      <c r="O595">
        <v>25</v>
      </c>
      <c r="P595" t="s">
        <v>78</v>
      </c>
      <c r="Q595" t="s">
        <v>79</v>
      </c>
      <c r="R595" t="s">
        <v>79</v>
      </c>
      <c r="S595" t="s">
        <v>65</v>
      </c>
      <c r="T595" t="s">
        <v>66</v>
      </c>
      <c r="U595" t="s">
        <v>67</v>
      </c>
      <c r="V595" t="s">
        <v>67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68</v>
      </c>
      <c r="AD595" t="b">
        <v>0</v>
      </c>
      <c r="AE595" t="b">
        <v>0</v>
      </c>
      <c r="AF595" t="s">
        <v>69</v>
      </c>
      <c r="AG595" t="s">
        <v>60</v>
      </c>
      <c r="AH595" t="s">
        <v>60</v>
      </c>
      <c r="AI595" t="b">
        <v>1</v>
      </c>
      <c r="AJ595" t="s">
        <v>60</v>
      </c>
      <c r="AK595" t="s">
        <v>60</v>
      </c>
      <c r="AL595" t="s">
        <v>60</v>
      </c>
      <c r="AM595" t="s">
        <v>60</v>
      </c>
      <c r="AN595" t="s">
        <v>60</v>
      </c>
      <c r="AO595" t="s">
        <v>70</v>
      </c>
      <c r="AP595" t="b">
        <v>0</v>
      </c>
      <c r="AQ595" t="b">
        <v>0</v>
      </c>
      <c r="AR595" t="s">
        <v>71</v>
      </c>
      <c r="AS595" t="b">
        <v>0</v>
      </c>
      <c r="AT595" t="s">
        <v>60</v>
      </c>
      <c r="AU595" t="s">
        <v>60</v>
      </c>
      <c r="AX595" t="s">
        <v>60</v>
      </c>
      <c r="AY595" t="s">
        <v>60</v>
      </c>
      <c r="BA595" t="b">
        <v>0</v>
      </c>
      <c r="BB595" t="s">
        <v>60</v>
      </c>
      <c r="BD595" t="s">
        <v>60</v>
      </c>
    </row>
    <row r="596" spans="1:56" x14ac:dyDescent="0.25">
      <c r="A596" t="s">
        <v>641</v>
      </c>
      <c r="B596" t="s">
        <v>725</v>
      </c>
      <c r="C596">
        <v>1200380</v>
      </c>
      <c r="D596" t="s">
        <v>58</v>
      </c>
      <c r="E596" t="s">
        <v>58</v>
      </c>
      <c r="F596" t="s">
        <v>692</v>
      </c>
      <c r="G596" t="s">
        <v>460</v>
      </c>
      <c r="H596" t="str">
        <f>"01715"</f>
        <v>01715</v>
      </c>
      <c r="I596" t="s">
        <v>60</v>
      </c>
      <c r="J596" t="s">
        <v>706</v>
      </c>
      <c r="K596" t="s">
        <v>62</v>
      </c>
      <c r="L596">
        <v>20</v>
      </c>
      <c r="N596" t="str">
        <f t="shared" si="24"/>
        <v>0</v>
      </c>
      <c r="O596">
        <v>20</v>
      </c>
      <c r="P596" t="s">
        <v>96</v>
      </c>
      <c r="Q596" t="s">
        <v>79</v>
      </c>
      <c r="R596" t="s">
        <v>79</v>
      </c>
      <c r="S596" t="s">
        <v>65</v>
      </c>
      <c r="T596" t="s">
        <v>66</v>
      </c>
      <c r="U596" t="s">
        <v>67</v>
      </c>
      <c r="V596" t="s">
        <v>67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68</v>
      </c>
      <c r="AD596" t="b">
        <v>0</v>
      </c>
      <c r="AE596" t="b">
        <v>0</v>
      </c>
      <c r="AF596" t="s">
        <v>69</v>
      </c>
      <c r="AG596" t="s">
        <v>60</v>
      </c>
      <c r="AH596" t="s">
        <v>60</v>
      </c>
      <c r="AI596" t="b">
        <v>1</v>
      </c>
      <c r="AJ596" t="s">
        <v>60</v>
      </c>
      <c r="AK596" t="s">
        <v>60</v>
      </c>
      <c r="AL596" t="s">
        <v>60</v>
      </c>
      <c r="AM596" t="s">
        <v>60</v>
      </c>
      <c r="AN596" t="s">
        <v>60</v>
      </c>
      <c r="AO596" t="s">
        <v>70</v>
      </c>
      <c r="AP596" t="b">
        <v>0</v>
      </c>
      <c r="AQ596" t="b">
        <v>0</v>
      </c>
      <c r="AR596" t="s">
        <v>71</v>
      </c>
      <c r="AS596" t="b">
        <v>0</v>
      </c>
      <c r="AT596" t="s">
        <v>60</v>
      </c>
      <c r="AU596" t="s">
        <v>60</v>
      </c>
      <c r="AX596" t="s">
        <v>60</v>
      </c>
      <c r="AY596" t="s">
        <v>60</v>
      </c>
      <c r="BA596" t="b">
        <v>0</v>
      </c>
      <c r="BB596" t="s">
        <v>60</v>
      </c>
      <c r="BD596" t="s">
        <v>60</v>
      </c>
    </row>
    <row r="597" spans="1:56" x14ac:dyDescent="0.25">
      <c r="A597" t="s">
        <v>247</v>
      </c>
      <c r="B597" t="s">
        <v>251</v>
      </c>
      <c r="C597">
        <v>1210320</v>
      </c>
      <c r="D597" t="s">
        <v>85</v>
      </c>
      <c r="E597" t="s">
        <v>85</v>
      </c>
      <c r="G597" t="s">
        <v>443</v>
      </c>
      <c r="H597" t="str">
        <f>"01309"</f>
        <v>01309</v>
      </c>
      <c r="I597" t="s">
        <v>60</v>
      </c>
      <c r="J597" t="s">
        <v>252</v>
      </c>
      <c r="K597" t="s">
        <v>62</v>
      </c>
      <c r="L597">
        <v>30</v>
      </c>
      <c r="N597">
        <v>1</v>
      </c>
      <c r="O597">
        <v>29</v>
      </c>
      <c r="P597" t="s">
        <v>96</v>
      </c>
      <c r="Q597" t="s">
        <v>64</v>
      </c>
      <c r="R597" t="s">
        <v>79</v>
      </c>
      <c r="S597" t="s">
        <v>65</v>
      </c>
      <c r="T597" t="s">
        <v>66</v>
      </c>
      <c r="U597" t="s">
        <v>67</v>
      </c>
      <c r="V597" t="s">
        <v>67</v>
      </c>
      <c r="X597" t="b">
        <v>1</v>
      </c>
      <c r="Y597" t="b">
        <v>1</v>
      </c>
      <c r="Z597" t="b">
        <v>1</v>
      </c>
      <c r="AA597">
        <v>103</v>
      </c>
      <c r="AB597">
        <v>230</v>
      </c>
      <c r="AC597" t="s">
        <v>68</v>
      </c>
      <c r="AD597" t="b">
        <v>0</v>
      </c>
      <c r="AE597" t="b">
        <v>0</v>
      </c>
      <c r="AF597" t="s">
        <v>69</v>
      </c>
      <c r="AG597" t="s">
        <v>60</v>
      </c>
      <c r="AH597" t="s">
        <v>60</v>
      </c>
      <c r="AI597" t="b">
        <v>1</v>
      </c>
      <c r="AJ597" t="s">
        <v>60</v>
      </c>
      <c r="AK597" t="s">
        <v>60</v>
      </c>
      <c r="AL597" t="s">
        <v>60</v>
      </c>
      <c r="AM597" t="s">
        <v>60</v>
      </c>
      <c r="AN597" t="s">
        <v>60</v>
      </c>
      <c r="AO597" t="s">
        <v>70</v>
      </c>
      <c r="AP597" t="b">
        <v>0</v>
      </c>
      <c r="AQ597" t="b">
        <v>0</v>
      </c>
      <c r="AR597" t="s">
        <v>71</v>
      </c>
      <c r="AS597" t="b">
        <v>0</v>
      </c>
      <c r="AT597" t="s">
        <v>60</v>
      </c>
      <c r="AU597" t="s">
        <v>60</v>
      </c>
      <c r="AX597" t="s">
        <v>60</v>
      </c>
      <c r="AY597" t="s">
        <v>60</v>
      </c>
      <c r="BA597" t="b">
        <v>0</v>
      </c>
      <c r="BB597" t="s">
        <v>60</v>
      </c>
      <c r="BD597" t="s">
        <v>60</v>
      </c>
    </row>
    <row r="598" spans="1:56" x14ac:dyDescent="0.25">
      <c r="A598" t="s">
        <v>206</v>
      </c>
      <c r="B598" t="s">
        <v>211</v>
      </c>
      <c r="C598" t="str">
        <f>"0711310"</f>
        <v>0711310</v>
      </c>
      <c r="D598" t="s">
        <v>81</v>
      </c>
      <c r="E598" t="s">
        <v>81</v>
      </c>
      <c r="F598" t="s">
        <v>208</v>
      </c>
      <c r="G598" t="s">
        <v>443</v>
      </c>
      <c r="H598" t="str">
        <f>"01308"</f>
        <v>01308</v>
      </c>
      <c r="I598" t="s">
        <v>60</v>
      </c>
      <c r="J598" t="s">
        <v>209</v>
      </c>
      <c r="K598" t="s">
        <v>62</v>
      </c>
      <c r="L598">
        <v>30</v>
      </c>
      <c r="N598" t="str">
        <f t="shared" ref="N598:N661" si="25">"0"</f>
        <v>0</v>
      </c>
      <c r="O598">
        <v>30</v>
      </c>
      <c r="P598" t="s">
        <v>96</v>
      </c>
      <c r="Q598" t="s">
        <v>79</v>
      </c>
      <c r="R598" t="s">
        <v>79</v>
      </c>
      <c r="S598" t="s">
        <v>65</v>
      </c>
      <c r="T598" t="s">
        <v>66</v>
      </c>
      <c r="U598" t="s">
        <v>67</v>
      </c>
      <c r="V598" t="s">
        <v>67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68</v>
      </c>
      <c r="AD598" t="b">
        <v>0</v>
      </c>
      <c r="AE598" t="b">
        <v>0</v>
      </c>
      <c r="AF598" t="s">
        <v>69</v>
      </c>
      <c r="AG598" t="s">
        <v>60</v>
      </c>
      <c r="AH598" t="s">
        <v>60</v>
      </c>
      <c r="AI598" t="b">
        <v>1</v>
      </c>
      <c r="AJ598" t="s">
        <v>60</v>
      </c>
      <c r="AK598" t="s">
        <v>60</v>
      </c>
      <c r="AL598" t="s">
        <v>60</v>
      </c>
      <c r="AM598" t="s">
        <v>60</v>
      </c>
      <c r="AN598" t="s">
        <v>60</v>
      </c>
      <c r="AO598" t="s">
        <v>70</v>
      </c>
      <c r="AP598" t="b">
        <v>0</v>
      </c>
      <c r="AQ598" t="b">
        <v>0</v>
      </c>
      <c r="AR598" t="s">
        <v>71</v>
      </c>
      <c r="AS598" t="b">
        <v>0</v>
      </c>
      <c r="AT598" t="s">
        <v>60</v>
      </c>
      <c r="AU598" t="s">
        <v>60</v>
      </c>
      <c r="AX598" t="s">
        <v>60</v>
      </c>
      <c r="AY598" t="s">
        <v>60</v>
      </c>
      <c r="BA598" t="b">
        <v>0</v>
      </c>
      <c r="BB598" t="s">
        <v>60</v>
      </c>
      <c r="BD598" t="s">
        <v>60</v>
      </c>
    </row>
    <row r="599" spans="1:56" x14ac:dyDescent="0.25">
      <c r="A599" t="s">
        <v>161</v>
      </c>
      <c r="B599" t="s">
        <v>390</v>
      </c>
      <c r="C599">
        <v>1001405</v>
      </c>
      <c r="D599" t="s">
        <v>73</v>
      </c>
      <c r="E599" t="s">
        <v>73</v>
      </c>
      <c r="F599" t="s">
        <v>164</v>
      </c>
      <c r="G599" t="s">
        <v>477</v>
      </c>
      <c r="H599" t="str">
        <f>"01275"</f>
        <v>01275</v>
      </c>
      <c r="I599" t="s">
        <v>60</v>
      </c>
      <c r="J599" t="s">
        <v>165</v>
      </c>
      <c r="K599" t="s">
        <v>62</v>
      </c>
      <c r="L599">
        <v>25</v>
      </c>
      <c r="N599" t="str">
        <f t="shared" si="25"/>
        <v>0</v>
      </c>
      <c r="O599">
        <v>25</v>
      </c>
      <c r="P599" t="s">
        <v>96</v>
      </c>
      <c r="Q599" t="s">
        <v>79</v>
      </c>
      <c r="R599" t="s">
        <v>79</v>
      </c>
      <c r="S599" t="s">
        <v>65</v>
      </c>
      <c r="T599" t="s">
        <v>66</v>
      </c>
      <c r="U599" t="s">
        <v>67</v>
      </c>
      <c r="V599" t="s">
        <v>67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68</v>
      </c>
      <c r="AD599" t="b">
        <v>0</v>
      </c>
      <c r="AE599" t="b">
        <v>0</v>
      </c>
      <c r="AF599" t="s">
        <v>69</v>
      </c>
      <c r="AG599" t="s">
        <v>60</v>
      </c>
      <c r="AH599" t="s">
        <v>60</v>
      </c>
      <c r="AI599" t="b">
        <v>1</v>
      </c>
      <c r="AJ599" t="s">
        <v>60</v>
      </c>
      <c r="AK599" t="s">
        <v>60</v>
      </c>
      <c r="AL599" t="s">
        <v>60</v>
      </c>
      <c r="AM599" t="s">
        <v>60</v>
      </c>
      <c r="AN599" t="s">
        <v>60</v>
      </c>
      <c r="AO599" t="s">
        <v>70</v>
      </c>
      <c r="AP599" t="b">
        <v>0</v>
      </c>
      <c r="AQ599" t="b">
        <v>0</v>
      </c>
      <c r="AR599" t="s">
        <v>71</v>
      </c>
      <c r="AS599" t="b">
        <v>0</v>
      </c>
      <c r="AT599" t="s">
        <v>60</v>
      </c>
      <c r="AU599" t="s">
        <v>60</v>
      </c>
      <c r="AX599" t="s">
        <v>60</v>
      </c>
      <c r="AY599" t="s">
        <v>60</v>
      </c>
      <c r="BA599" t="b">
        <v>0</v>
      </c>
      <c r="BB599" t="s">
        <v>60</v>
      </c>
      <c r="BD599" t="s">
        <v>60</v>
      </c>
    </row>
    <row r="600" spans="1:56" x14ac:dyDescent="0.25">
      <c r="A600" t="s">
        <v>125</v>
      </c>
      <c r="B600" t="s">
        <v>128</v>
      </c>
      <c r="C600">
        <v>1900310</v>
      </c>
      <c r="D600" t="s">
        <v>102</v>
      </c>
      <c r="E600" t="s">
        <v>102</v>
      </c>
      <c r="F600" t="s">
        <v>129</v>
      </c>
      <c r="G600" t="s">
        <v>738</v>
      </c>
      <c r="H600" t="str">
        <f>"01710"</f>
        <v>01710</v>
      </c>
      <c r="I600" t="s">
        <v>60</v>
      </c>
      <c r="J600" t="s">
        <v>130</v>
      </c>
      <c r="K600" t="s">
        <v>62</v>
      </c>
      <c r="L600">
        <v>20</v>
      </c>
      <c r="N600" t="str">
        <f t="shared" si="25"/>
        <v>0</v>
      </c>
      <c r="O600">
        <v>20</v>
      </c>
      <c r="P600" t="s">
        <v>78</v>
      </c>
      <c r="Q600" t="s">
        <v>79</v>
      </c>
      <c r="R600" t="s">
        <v>79</v>
      </c>
      <c r="S600" t="s">
        <v>65</v>
      </c>
      <c r="T600" t="s">
        <v>66</v>
      </c>
      <c r="U600" t="s">
        <v>67</v>
      </c>
      <c r="V600" t="s">
        <v>67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68</v>
      </c>
      <c r="AD600" t="b">
        <v>0</v>
      </c>
      <c r="AE600" t="b">
        <v>0</v>
      </c>
      <c r="AF600" t="s">
        <v>69</v>
      </c>
      <c r="AG600" t="s">
        <v>60</v>
      </c>
      <c r="AH600" t="s">
        <v>60</v>
      </c>
      <c r="AI600" t="b">
        <v>1</v>
      </c>
      <c r="AJ600" t="s">
        <v>60</v>
      </c>
      <c r="AK600" t="s">
        <v>60</v>
      </c>
      <c r="AL600" t="s">
        <v>60</v>
      </c>
      <c r="AM600" t="s">
        <v>60</v>
      </c>
      <c r="AN600" t="s">
        <v>60</v>
      </c>
      <c r="AO600" t="s">
        <v>117</v>
      </c>
      <c r="AP600" t="b">
        <v>0</v>
      </c>
      <c r="AQ600" t="b">
        <v>0</v>
      </c>
      <c r="AR600" t="s">
        <v>71</v>
      </c>
      <c r="AS600" t="b">
        <v>0</v>
      </c>
      <c r="AT600" t="s">
        <v>60</v>
      </c>
      <c r="AU600" t="s">
        <v>60</v>
      </c>
      <c r="AX600" t="s">
        <v>60</v>
      </c>
      <c r="AY600" t="s">
        <v>60</v>
      </c>
      <c r="BA600" t="b">
        <v>0</v>
      </c>
      <c r="BB600" t="s">
        <v>60</v>
      </c>
      <c r="BD600" t="s">
        <v>60</v>
      </c>
    </row>
    <row r="601" spans="1:56" x14ac:dyDescent="0.25">
      <c r="A601" t="s">
        <v>56</v>
      </c>
      <c r="B601" t="s">
        <v>732</v>
      </c>
      <c r="C601">
        <v>2106310</v>
      </c>
      <c r="D601" t="s">
        <v>85</v>
      </c>
      <c r="E601" t="s">
        <v>85</v>
      </c>
      <c r="F601" t="s">
        <v>122</v>
      </c>
      <c r="G601" t="s">
        <v>739</v>
      </c>
      <c r="H601" t="str">
        <f>"01253"</f>
        <v>01253</v>
      </c>
      <c r="I601" t="s">
        <v>60</v>
      </c>
      <c r="J601" t="s">
        <v>123</v>
      </c>
      <c r="K601" t="s">
        <v>62</v>
      </c>
      <c r="L601">
        <v>25</v>
      </c>
      <c r="N601" t="str">
        <f t="shared" si="25"/>
        <v>0</v>
      </c>
      <c r="O601">
        <v>25</v>
      </c>
      <c r="P601" t="s">
        <v>78</v>
      </c>
      <c r="Q601" t="s">
        <v>79</v>
      </c>
      <c r="S601" t="s">
        <v>65</v>
      </c>
      <c r="T601" t="s">
        <v>66</v>
      </c>
      <c r="U601" t="s">
        <v>67</v>
      </c>
      <c r="V601" t="s">
        <v>67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68</v>
      </c>
      <c r="AD601" t="b">
        <v>0</v>
      </c>
      <c r="AE601" t="b">
        <v>0</v>
      </c>
      <c r="AF601" t="s">
        <v>69</v>
      </c>
      <c r="AG601" t="s">
        <v>60</v>
      </c>
      <c r="AH601" t="s">
        <v>60</v>
      </c>
      <c r="AI601" t="b">
        <v>1</v>
      </c>
      <c r="AJ601" t="s">
        <v>60</v>
      </c>
      <c r="AK601" t="s">
        <v>60</v>
      </c>
      <c r="AL601" t="s">
        <v>60</v>
      </c>
      <c r="AM601" t="s">
        <v>60</v>
      </c>
      <c r="AN601" t="s">
        <v>60</v>
      </c>
      <c r="AO601" t="s">
        <v>70</v>
      </c>
      <c r="AP601" t="b">
        <v>0</v>
      </c>
      <c r="AQ601" t="b">
        <v>0</v>
      </c>
      <c r="AR601" t="s">
        <v>71</v>
      </c>
      <c r="AS601" t="b">
        <v>0</v>
      </c>
      <c r="AT601" t="s">
        <v>60</v>
      </c>
      <c r="AU601" t="s">
        <v>60</v>
      </c>
      <c r="AX601" t="s">
        <v>60</v>
      </c>
      <c r="AY601" t="s">
        <v>60</v>
      </c>
      <c r="BA601" t="b">
        <v>0</v>
      </c>
      <c r="BB601" t="s">
        <v>60</v>
      </c>
      <c r="BD601" t="s">
        <v>60</v>
      </c>
    </row>
    <row r="602" spans="1:56" x14ac:dyDescent="0.25">
      <c r="A602" t="s">
        <v>179</v>
      </c>
      <c r="B602" t="s">
        <v>398</v>
      </c>
      <c r="C602">
        <v>8405120</v>
      </c>
      <c r="D602" t="s">
        <v>102</v>
      </c>
      <c r="E602" t="s">
        <v>102</v>
      </c>
      <c r="F602" t="s">
        <v>181</v>
      </c>
      <c r="G602" t="s">
        <v>443</v>
      </c>
      <c r="H602" t="str">
        <f>"01654"</f>
        <v>01654</v>
      </c>
      <c r="I602" t="s">
        <v>60</v>
      </c>
      <c r="J602" t="s">
        <v>182</v>
      </c>
      <c r="K602" t="s">
        <v>62</v>
      </c>
      <c r="L602">
        <v>25</v>
      </c>
      <c r="N602" t="str">
        <f t="shared" si="25"/>
        <v>0</v>
      </c>
      <c r="O602">
        <v>25</v>
      </c>
      <c r="P602" t="s">
        <v>96</v>
      </c>
      <c r="Q602" t="s">
        <v>64</v>
      </c>
      <c r="S602" t="s">
        <v>65</v>
      </c>
      <c r="T602" t="s">
        <v>66</v>
      </c>
      <c r="U602" t="s">
        <v>67</v>
      </c>
      <c r="V602" t="s">
        <v>67</v>
      </c>
      <c r="X602" t="b">
        <v>1</v>
      </c>
      <c r="Y602" t="b">
        <v>1</v>
      </c>
      <c r="Z602" t="b">
        <v>1</v>
      </c>
      <c r="AA602">
        <v>300</v>
      </c>
      <c r="AB602">
        <v>230</v>
      </c>
      <c r="AC602" t="s">
        <v>68</v>
      </c>
      <c r="AD602" t="b">
        <v>0</v>
      </c>
      <c r="AE602" t="b">
        <v>0</v>
      </c>
      <c r="AF602" t="s">
        <v>69</v>
      </c>
      <c r="AG602" t="s">
        <v>60</v>
      </c>
      <c r="AH602" t="s">
        <v>60</v>
      </c>
      <c r="AI602" t="b">
        <v>1</v>
      </c>
      <c r="AJ602" t="s">
        <v>60</v>
      </c>
      <c r="AK602" t="s">
        <v>60</v>
      </c>
      <c r="AL602" t="s">
        <v>60</v>
      </c>
      <c r="AM602" t="s">
        <v>60</v>
      </c>
      <c r="AN602" t="s">
        <v>60</v>
      </c>
      <c r="AO602" t="s">
        <v>117</v>
      </c>
      <c r="AP602" t="b">
        <v>0</v>
      </c>
      <c r="AQ602" t="b">
        <v>0</v>
      </c>
      <c r="AR602" t="s">
        <v>71</v>
      </c>
      <c r="AS602" t="b">
        <v>0</v>
      </c>
      <c r="AT602" t="s">
        <v>60</v>
      </c>
      <c r="AU602" t="s">
        <v>60</v>
      </c>
      <c r="AX602" t="s">
        <v>60</v>
      </c>
      <c r="AY602" t="s">
        <v>60</v>
      </c>
      <c r="BA602" t="b">
        <v>0</v>
      </c>
      <c r="BB602" t="s">
        <v>60</v>
      </c>
      <c r="BC602">
        <v>8405100</v>
      </c>
      <c r="BD602" t="s">
        <v>60</v>
      </c>
    </row>
    <row r="603" spans="1:56" x14ac:dyDescent="0.25">
      <c r="A603" t="s">
        <v>161</v>
      </c>
      <c r="B603" t="s">
        <v>390</v>
      </c>
      <c r="C603">
        <v>1001405</v>
      </c>
      <c r="D603" t="s">
        <v>105</v>
      </c>
      <c r="E603" t="s">
        <v>105</v>
      </c>
      <c r="F603" t="s">
        <v>164</v>
      </c>
      <c r="G603" t="s">
        <v>575</v>
      </c>
      <c r="H603" t="str">
        <f>"01275"</f>
        <v>01275</v>
      </c>
      <c r="I603" t="s">
        <v>60</v>
      </c>
      <c r="J603" t="s">
        <v>165</v>
      </c>
      <c r="K603" t="s">
        <v>62</v>
      </c>
      <c r="L603">
        <v>25</v>
      </c>
      <c r="N603" t="str">
        <f t="shared" si="25"/>
        <v>0</v>
      </c>
      <c r="O603">
        <v>25</v>
      </c>
      <c r="P603" t="s">
        <v>96</v>
      </c>
      <c r="Q603" t="s">
        <v>79</v>
      </c>
      <c r="R603" t="s">
        <v>79</v>
      </c>
      <c r="S603" t="s">
        <v>65</v>
      </c>
      <c r="T603" t="s">
        <v>66</v>
      </c>
      <c r="U603" t="s">
        <v>67</v>
      </c>
      <c r="V603" t="s">
        <v>67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68</v>
      </c>
      <c r="AD603" t="b">
        <v>0</v>
      </c>
      <c r="AE603" t="b">
        <v>0</v>
      </c>
      <c r="AF603" t="s">
        <v>69</v>
      </c>
      <c r="AG603" t="s">
        <v>60</v>
      </c>
      <c r="AH603" t="s">
        <v>60</v>
      </c>
      <c r="AI603" t="b">
        <v>1</v>
      </c>
      <c r="AJ603" t="s">
        <v>60</v>
      </c>
      <c r="AK603" t="s">
        <v>60</v>
      </c>
      <c r="AL603" t="s">
        <v>60</v>
      </c>
      <c r="AM603" t="s">
        <v>60</v>
      </c>
      <c r="AN603" t="s">
        <v>60</v>
      </c>
      <c r="AO603" t="s">
        <v>70</v>
      </c>
      <c r="AP603" t="b">
        <v>0</v>
      </c>
      <c r="AQ603" t="b">
        <v>0</v>
      </c>
      <c r="AR603" t="s">
        <v>71</v>
      </c>
      <c r="AS603" t="b">
        <v>0</v>
      </c>
      <c r="AT603" t="s">
        <v>60</v>
      </c>
      <c r="AU603" t="s">
        <v>60</v>
      </c>
      <c r="AX603" t="s">
        <v>60</v>
      </c>
      <c r="AY603" t="s">
        <v>60</v>
      </c>
      <c r="BA603" t="b">
        <v>0</v>
      </c>
      <c r="BB603" t="s">
        <v>60</v>
      </c>
      <c r="BD603" t="s">
        <v>60</v>
      </c>
    </row>
    <row r="604" spans="1:56" x14ac:dyDescent="0.25">
      <c r="A604" t="s">
        <v>641</v>
      </c>
      <c r="B604" t="s">
        <v>740</v>
      </c>
      <c r="C604">
        <v>1200370</v>
      </c>
      <c r="D604" t="s">
        <v>98</v>
      </c>
      <c r="E604" t="s">
        <v>98</v>
      </c>
      <c r="F604" t="s">
        <v>692</v>
      </c>
      <c r="G604" t="s">
        <v>644</v>
      </c>
      <c r="H604" t="str">
        <f>"01715"</f>
        <v>01715</v>
      </c>
      <c r="I604" t="s">
        <v>60</v>
      </c>
      <c r="J604" t="s">
        <v>706</v>
      </c>
      <c r="K604" t="s">
        <v>62</v>
      </c>
      <c r="L604">
        <v>25</v>
      </c>
      <c r="N604" t="str">
        <f t="shared" si="25"/>
        <v>0</v>
      </c>
      <c r="O604">
        <v>25</v>
      </c>
      <c r="P604" t="s">
        <v>96</v>
      </c>
      <c r="Q604" t="s">
        <v>79</v>
      </c>
      <c r="R604" t="s">
        <v>79</v>
      </c>
      <c r="S604" t="s">
        <v>65</v>
      </c>
      <c r="T604" t="s">
        <v>66</v>
      </c>
      <c r="U604" t="s">
        <v>67</v>
      </c>
      <c r="V604" t="s">
        <v>67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68</v>
      </c>
      <c r="AD604" t="b">
        <v>0</v>
      </c>
      <c r="AE604" t="b">
        <v>0</v>
      </c>
      <c r="AF604" t="s">
        <v>69</v>
      </c>
      <c r="AG604" t="s">
        <v>60</v>
      </c>
      <c r="AH604" t="s">
        <v>60</v>
      </c>
      <c r="AI604" t="b">
        <v>1</v>
      </c>
      <c r="AJ604" t="s">
        <v>60</v>
      </c>
      <c r="AK604" t="s">
        <v>60</v>
      </c>
      <c r="AL604" t="s">
        <v>60</v>
      </c>
      <c r="AM604" t="s">
        <v>60</v>
      </c>
      <c r="AN604" t="s">
        <v>60</v>
      </c>
      <c r="AO604" t="s">
        <v>70</v>
      </c>
      <c r="AP604" t="b">
        <v>0</v>
      </c>
      <c r="AQ604" t="b">
        <v>0</v>
      </c>
      <c r="AR604" t="s">
        <v>71</v>
      </c>
      <c r="AS604" t="b">
        <v>0</v>
      </c>
      <c r="AT604" t="s">
        <v>60</v>
      </c>
      <c r="AU604" t="s">
        <v>60</v>
      </c>
      <c r="AX604" t="s">
        <v>60</v>
      </c>
      <c r="AY604" t="s">
        <v>60</v>
      </c>
      <c r="BA604" t="b">
        <v>0</v>
      </c>
      <c r="BB604" t="s">
        <v>60</v>
      </c>
      <c r="BD604" t="s">
        <v>60</v>
      </c>
    </row>
    <row r="605" spans="1:56" x14ac:dyDescent="0.25">
      <c r="A605" t="s">
        <v>247</v>
      </c>
      <c r="B605" t="s">
        <v>574</v>
      </c>
      <c r="C605">
        <v>1206300</v>
      </c>
      <c r="D605" t="s">
        <v>58</v>
      </c>
      <c r="E605" t="s">
        <v>58</v>
      </c>
      <c r="F605" t="s">
        <v>434</v>
      </c>
      <c r="G605" t="s">
        <v>443</v>
      </c>
      <c r="H605" t="str">
        <f>"01207"</f>
        <v>01207</v>
      </c>
      <c r="I605" t="s">
        <v>60</v>
      </c>
      <c r="J605" t="s">
        <v>436</v>
      </c>
      <c r="K605" t="s">
        <v>62</v>
      </c>
      <c r="L605">
        <v>28</v>
      </c>
      <c r="N605" t="str">
        <f t="shared" si="25"/>
        <v>0</v>
      </c>
      <c r="O605">
        <v>28</v>
      </c>
      <c r="P605" t="s">
        <v>96</v>
      </c>
      <c r="Q605" t="s">
        <v>79</v>
      </c>
      <c r="R605" t="s">
        <v>79</v>
      </c>
      <c r="S605" t="s">
        <v>65</v>
      </c>
      <c r="T605" t="s">
        <v>66</v>
      </c>
      <c r="U605" t="s">
        <v>67</v>
      </c>
      <c r="V605" t="s">
        <v>67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68</v>
      </c>
      <c r="AD605" t="b">
        <v>0</v>
      </c>
      <c r="AE605" t="b">
        <v>0</v>
      </c>
      <c r="AF605" t="s">
        <v>69</v>
      </c>
      <c r="AG605" t="s">
        <v>60</v>
      </c>
      <c r="AH605" t="s">
        <v>60</v>
      </c>
      <c r="AI605" t="b">
        <v>1</v>
      </c>
      <c r="AJ605" t="s">
        <v>60</v>
      </c>
      <c r="AK605" t="s">
        <v>60</v>
      </c>
      <c r="AL605" t="s">
        <v>60</v>
      </c>
      <c r="AM605" t="s">
        <v>60</v>
      </c>
      <c r="AN605" t="s">
        <v>60</v>
      </c>
      <c r="AO605" t="s">
        <v>70</v>
      </c>
      <c r="AP605" t="b">
        <v>0</v>
      </c>
      <c r="AQ605" t="b">
        <v>0</v>
      </c>
      <c r="AR605" t="s">
        <v>71</v>
      </c>
      <c r="AS605" t="b">
        <v>0</v>
      </c>
      <c r="AT605" t="s">
        <v>60</v>
      </c>
      <c r="AU605" t="s">
        <v>60</v>
      </c>
      <c r="AX605" t="s">
        <v>60</v>
      </c>
      <c r="AY605" t="s">
        <v>60</v>
      </c>
      <c r="BA605" t="b">
        <v>0</v>
      </c>
      <c r="BB605" t="s">
        <v>60</v>
      </c>
      <c r="BD605" t="s">
        <v>60</v>
      </c>
    </row>
    <row r="606" spans="1:56" x14ac:dyDescent="0.25">
      <c r="A606" t="s">
        <v>247</v>
      </c>
      <c r="B606" t="s">
        <v>559</v>
      </c>
      <c r="C606">
        <v>1206310</v>
      </c>
      <c r="D606" t="s">
        <v>105</v>
      </c>
      <c r="E606" t="s">
        <v>105</v>
      </c>
      <c r="F606" t="s">
        <v>266</v>
      </c>
      <c r="G606" t="s">
        <v>439</v>
      </c>
      <c r="H606" t="str">
        <f>"01206"</f>
        <v>01206</v>
      </c>
      <c r="I606" t="s">
        <v>60</v>
      </c>
      <c r="J606" t="s">
        <v>267</v>
      </c>
      <c r="K606" t="s">
        <v>62</v>
      </c>
      <c r="L606">
        <v>26</v>
      </c>
      <c r="N606" t="str">
        <f t="shared" si="25"/>
        <v>0</v>
      </c>
      <c r="O606">
        <v>26</v>
      </c>
      <c r="P606" t="s">
        <v>96</v>
      </c>
      <c r="Q606" t="s">
        <v>79</v>
      </c>
      <c r="R606" t="s">
        <v>79</v>
      </c>
      <c r="S606" t="s">
        <v>65</v>
      </c>
      <c r="T606" t="s">
        <v>66</v>
      </c>
      <c r="U606" t="s">
        <v>67</v>
      </c>
      <c r="V606" t="s">
        <v>67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68</v>
      </c>
      <c r="AD606" t="b">
        <v>0</v>
      </c>
      <c r="AE606" t="b">
        <v>0</v>
      </c>
      <c r="AF606" t="s">
        <v>69</v>
      </c>
      <c r="AG606" t="s">
        <v>60</v>
      </c>
      <c r="AH606" t="s">
        <v>60</v>
      </c>
      <c r="AI606" t="b">
        <v>1</v>
      </c>
      <c r="AJ606" t="s">
        <v>60</v>
      </c>
      <c r="AK606" t="s">
        <v>60</v>
      </c>
      <c r="AL606" t="s">
        <v>60</v>
      </c>
      <c r="AM606" t="s">
        <v>60</v>
      </c>
      <c r="AN606" t="s">
        <v>60</v>
      </c>
      <c r="AO606" t="s">
        <v>70</v>
      </c>
      <c r="AP606" t="b">
        <v>0</v>
      </c>
      <c r="AQ606" t="b">
        <v>0</v>
      </c>
      <c r="AR606" t="s">
        <v>71</v>
      </c>
      <c r="AS606" t="b">
        <v>0</v>
      </c>
      <c r="AT606" t="s">
        <v>60</v>
      </c>
      <c r="AU606" t="s">
        <v>60</v>
      </c>
      <c r="AX606" t="s">
        <v>60</v>
      </c>
      <c r="AY606" t="s">
        <v>60</v>
      </c>
      <c r="BA606" t="b">
        <v>0</v>
      </c>
      <c r="BB606" t="s">
        <v>60</v>
      </c>
      <c r="BD606" t="s">
        <v>60</v>
      </c>
    </row>
    <row r="607" spans="1:56" x14ac:dyDescent="0.25">
      <c r="A607" t="s">
        <v>247</v>
      </c>
      <c r="B607" t="s">
        <v>741</v>
      </c>
      <c r="C607">
        <v>1200310</v>
      </c>
      <c r="D607" t="s">
        <v>102</v>
      </c>
      <c r="E607" t="s">
        <v>102</v>
      </c>
      <c r="F607" t="s">
        <v>742</v>
      </c>
      <c r="G607" t="s">
        <v>743</v>
      </c>
      <c r="H607" t="str">
        <f>"01106"</f>
        <v>01106</v>
      </c>
      <c r="I607" t="s">
        <v>60</v>
      </c>
      <c r="J607" t="s">
        <v>744</v>
      </c>
      <c r="K607" t="s">
        <v>62</v>
      </c>
      <c r="L607">
        <v>25</v>
      </c>
      <c r="N607" t="str">
        <f t="shared" si="25"/>
        <v>0</v>
      </c>
      <c r="O607">
        <v>25</v>
      </c>
      <c r="P607" t="s">
        <v>78</v>
      </c>
      <c r="Q607" t="s">
        <v>79</v>
      </c>
      <c r="R607" t="s">
        <v>79</v>
      </c>
      <c r="S607" t="s">
        <v>65</v>
      </c>
      <c r="T607" t="s">
        <v>66</v>
      </c>
      <c r="U607" t="s">
        <v>67</v>
      </c>
      <c r="V607" t="s">
        <v>67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68</v>
      </c>
      <c r="AD607" t="b">
        <v>0</v>
      </c>
      <c r="AE607" t="b">
        <v>0</v>
      </c>
      <c r="AF607" t="s">
        <v>69</v>
      </c>
      <c r="AG607" t="s">
        <v>60</v>
      </c>
      <c r="AH607" t="s">
        <v>60</v>
      </c>
      <c r="AI607" t="b">
        <v>1</v>
      </c>
      <c r="AJ607" t="s">
        <v>60</v>
      </c>
      <c r="AK607" t="s">
        <v>60</v>
      </c>
      <c r="AL607" t="s">
        <v>60</v>
      </c>
      <c r="AM607" t="s">
        <v>60</v>
      </c>
      <c r="AN607" t="s">
        <v>60</v>
      </c>
      <c r="AO607" t="s">
        <v>70</v>
      </c>
      <c r="AP607" t="b">
        <v>0</v>
      </c>
      <c r="AQ607" t="b">
        <v>0</v>
      </c>
      <c r="AR607" t="s">
        <v>71</v>
      </c>
      <c r="AS607" t="b">
        <v>0</v>
      </c>
      <c r="AT607" t="s">
        <v>60</v>
      </c>
      <c r="AU607" t="s">
        <v>60</v>
      </c>
      <c r="AX607" t="s">
        <v>60</v>
      </c>
      <c r="AY607" t="s">
        <v>60</v>
      </c>
      <c r="BA607" t="b">
        <v>0</v>
      </c>
      <c r="BB607" t="s">
        <v>60</v>
      </c>
      <c r="BD607" t="s">
        <v>60</v>
      </c>
    </row>
    <row r="608" spans="1:56" x14ac:dyDescent="0.25">
      <c r="A608" t="s">
        <v>161</v>
      </c>
      <c r="B608" t="s">
        <v>390</v>
      </c>
      <c r="C608">
        <v>1001405</v>
      </c>
      <c r="D608" t="s">
        <v>81</v>
      </c>
      <c r="E608" t="s">
        <v>81</v>
      </c>
      <c r="F608" t="s">
        <v>164</v>
      </c>
      <c r="G608" t="s">
        <v>471</v>
      </c>
      <c r="H608" t="str">
        <f>"01275"</f>
        <v>01275</v>
      </c>
      <c r="I608" t="s">
        <v>60</v>
      </c>
      <c r="J608" t="s">
        <v>165</v>
      </c>
      <c r="K608" t="s">
        <v>62</v>
      </c>
      <c r="L608">
        <v>25</v>
      </c>
      <c r="N608" t="str">
        <f t="shared" si="25"/>
        <v>0</v>
      </c>
      <c r="O608">
        <v>25</v>
      </c>
      <c r="P608" t="s">
        <v>96</v>
      </c>
      <c r="Q608" t="s">
        <v>79</v>
      </c>
      <c r="R608" t="s">
        <v>79</v>
      </c>
      <c r="S608" t="s">
        <v>65</v>
      </c>
      <c r="T608" t="s">
        <v>66</v>
      </c>
      <c r="U608" t="s">
        <v>67</v>
      </c>
      <c r="V608" t="s">
        <v>67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68</v>
      </c>
      <c r="AD608" t="b">
        <v>0</v>
      </c>
      <c r="AE608" t="b">
        <v>0</v>
      </c>
      <c r="AF608" t="s">
        <v>69</v>
      </c>
      <c r="AG608" t="s">
        <v>60</v>
      </c>
      <c r="AH608" t="s">
        <v>60</v>
      </c>
      <c r="AI608" t="b">
        <v>1</v>
      </c>
      <c r="AJ608" t="s">
        <v>60</v>
      </c>
      <c r="AK608" t="s">
        <v>60</v>
      </c>
      <c r="AL608" t="s">
        <v>60</v>
      </c>
      <c r="AM608" t="s">
        <v>60</v>
      </c>
      <c r="AN608" t="s">
        <v>60</v>
      </c>
      <c r="AO608" t="s">
        <v>70</v>
      </c>
      <c r="AP608" t="b">
        <v>0</v>
      </c>
      <c r="AQ608" t="b">
        <v>0</v>
      </c>
      <c r="AR608" t="s">
        <v>71</v>
      </c>
      <c r="AS608" t="b">
        <v>0</v>
      </c>
      <c r="AT608" t="s">
        <v>60</v>
      </c>
      <c r="AU608" t="s">
        <v>60</v>
      </c>
      <c r="AX608" t="s">
        <v>60</v>
      </c>
      <c r="AY608" t="s">
        <v>60</v>
      </c>
      <c r="BA608" t="b">
        <v>0</v>
      </c>
      <c r="BB608" t="s">
        <v>60</v>
      </c>
      <c r="BD608" t="s">
        <v>60</v>
      </c>
    </row>
    <row r="609" spans="1:56" x14ac:dyDescent="0.25">
      <c r="A609" t="s">
        <v>120</v>
      </c>
      <c r="B609" t="s">
        <v>121</v>
      </c>
      <c r="C609">
        <v>2102310</v>
      </c>
      <c r="D609" t="s">
        <v>105</v>
      </c>
      <c r="E609" t="s">
        <v>105</v>
      </c>
      <c r="F609" t="s">
        <v>122</v>
      </c>
      <c r="G609" t="s">
        <v>466</v>
      </c>
      <c r="H609" t="str">
        <f>"01253"</f>
        <v>01253</v>
      </c>
      <c r="I609" t="s">
        <v>60</v>
      </c>
      <c r="J609" t="s">
        <v>123</v>
      </c>
      <c r="K609" t="s">
        <v>62</v>
      </c>
      <c r="L609">
        <v>25</v>
      </c>
      <c r="N609" t="str">
        <f t="shared" si="25"/>
        <v>0</v>
      </c>
      <c r="O609">
        <v>25</v>
      </c>
      <c r="P609" t="s">
        <v>63</v>
      </c>
      <c r="Q609" t="s">
        <v>79</v>
      </c>
      <c r="R609" t="s">
        <v>79</v>
      </c>
      <c r="S609" t="s">
        <v>65</v>
      </c>
      <c r="T609" t="s">
        <v>66</v>
      </c>
      <c r="U609" t="s">
        <v>67</v>
      </c>
      <c r="V609" t="s">
        <v>67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68</v>
      </c>
      <c r="AD609" t="b">
        <v>0</v>
      </c>
      <c r="AE609" t="b">
        <v>0</v>
      </c>
      <c r="AF609" t="s">
        <v>69</v>
      </c>
      <c r="AG609" t="s">
        <v>60</v>
      </c>
      <c r="AH609" t="s">
        <v>60</v>
      </c>
      <c r="AI609" t="b">
        <v>1</v>
      </c>
      <c r="AJ609" t="s">
        <v>60</v>
      </c>
      <c r="AK609" t="s">
        <v>60</v>
      </c>
      <c r="AL609" t="s">
        <v>60</v>
      </c>
      <c r="AM609" t="s">
        <v>60</v>
      </c>
      <c r="AN609" t="s">
        <v>60</v>
      </c>
      <c r="AO609" t="s">
        <v>70</v>
      </c>
      <c r="AP609" t="b">
        <v>0</v>
      </c>
      <c r="AQ609" t="b">
        <v>0</v>
      </c>
      <c r="AR609" t="s">
        <v>71</v>
      </c>
      <c r="AS609" t="b">
        <v>0</v>
      </c>
      <c r="AT609" t="s">
        <v>60</v>
      </c>
      <c r="AU609" t="s">
        <v>60</v>
      </c>
      <c r="AX609" t="s">
        <v>60</v>
      </c>
      <c r="AY609" t="s">
        <v>60</v>
      </c>
      <c r="BA609" t="b">
        <v>0</v>
      </c>
      <c r="BB609" t="s">
        <v>60</v>
      </c>
      <c r="BD609" t="s">
        <v>60</v>
      </c>
    </row>
    <row r="610" spans="1:56" x14ac:dyDescent="0.25">
      <c r="A610" t="s">
        <v>377</v>
      </c>
      <c r="B610" t="s">
        <v>382</v>
      </c>
      <c r="C610">
        <v>2109310</v>
      </c>
      <c r="D610" t="s">
        <v>98</v>
      </c>
      <c r="E610" t="s">
        <v>98</v>
      </c>
      <c r="F610" t="s">
        <v>383</v>
      </c>
      <c r="G610" t="s">
        <v>745</v>
      </c>
      <c r="H610" t="str">
        <f>"01604"</f>
        <v>01604</v>
      </c>
      <c r="I610" t="s">
        <v>60</v>
      </c>
      <c r="J610" t="s">
        <v>384</v>
      </c>
      <c r="K610" t="s">
        <v>62</v>
      </c>
      <c r="L610">
        <v>25</v>
      </c>
      <c r="N610" t="str">
        <f t="shared" si="25"/>
        <v>0</v>
      </c>
      <c r="O610">
        <v>25</v>
      </c>
      <c r="P610" t="s">
        <v>96</v>
      </c>
      <c r="Q610" t="s">
        <v>79</v>
      </c>
      <c r="S610" t="s">
        <v>65</v>
      </c>
      <c r="T610" t="s">
        <v>66</v>
      </c>
      <c r="U610" t="s">
        <v>67</v>
      </c>
      <c r="V610" t="s">
        <v>67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68</v>
      </c>
      <c r="AD610" t="b">
        <v>0</v>
      </c>
      <c r="AE610" t="b">
        <v>0</v>
      </c>
      <c r="AF610" t="s">
        <v>69</v>
      </c>
      <c r="AG610" t="s">
        <v>60</v>
      </c>
      <c r="AH610" t="s">
        <v>60</v>
      </c>
      <c r="AI610" t="b">
        <v>1</v>
      </c>
      <c r="AJ610" t="s">
        <v>60</v>
      </c>
      <c r="AK610" t="s">
        <v>60</v>
      </c>
      <c r="AL610" t="s">
        <v>60</v>
      </c>
      <c r="AM610" t="s">
        <v>60</v>
      </c>
      <c r="AN610" t="s">
        <v>60</v>
      </c>
      <c r="AO610" t="s">
        <v>70</v>
      </c>
      <c r="AP610" t="b">
        <v>0</v>
      </c>
      <c r="AQ610" t="b">
        <v>0</v>
      </c>
      <c r="AR610" t="s">
        <v>71</v>
      </c>
      <c r="AS610" t="b">
        <v>0</v>
      </c>
      <c r="AT610" t="s">
        <v>60</v>
      </c>
      <c r="AU610" t="s">
        <v>60</v>
      </c>
      <c r="AX610" t="s">
        <v>60</v>
      </c>
      <c r="AY610" t="s">
        <v>60</v>
      </c>
      <c r="BA610" t="b">
        <v>0</v>
      </c>
      <c r="BB610" t="s">
        <v>60</v>
      </c>
      <c r="BD610" t="s">
        <v>60</v>
      </c>
    </row>
    <row r="611" spans="1:56" x14ac:dyDescent="0.25">
      <c r="A611" t="s">
        <v>641</v>
      </c>
      <c r="B611" t="s">
        <v>746</v>
      </c>
      <c r="C611">
        <v>7980040</v>
      </c>
      <c r="D611" t="s">
        <v>102</v>
      </c>
      <c r="E611" t="s">
        <v>102</v>
      </c>
      <c r="F611" t="s">
        <v>666</v>
      </c>
      <c r="G611" t="s">
        <v>660</v>
      </c>
      <c r="H611" t="str">
        <f>"01714"</f>
        <v>01714</v>
      </c>
      <c r="I611" t="s">
        <v>60</v>
      </c>
      <c r="J611" t="s">
        <v>650</v>
      </c>
      <c r="K611" t="s">
        <v>747</v>
      </c>
      <c r="L611">
        <v>25</v>
      </c>
      <c r="N611" t="str">
        <f t="shared" si="25"/>
        <v>0</v>
      </c>
      <c r="O611">
        <v>25</v>
      </c>
      <c r="P611" t="s">
        <v>96</v>
      </c>
      <c r="Q611" t="s">
        <v>79</v>
      </c>
      <c r="R611" t="s">
        <v>79</v>
      </c>
      <c r="S611" t="s">
        <v>65</v>
      </c>
      <c r="T611" t="s">
        <v>66</v>
      </c>
      <c r="U611" t="s">
        <v>67</v>
      </c>
      <c r="V611" t="s">
        <v>67</v>
      </c>
      <c r="X611" t="b">
        <v>1</v>
      </c>
      <c r="Y611" t="b">
        <v>1</v>
      </c>
      <c r="Z611" t="b">
        <v>1</v>
      </c>
      <c r="AA611">
        <v>200</v>
      </c>
      <c r="AB611">
        <v>46</v>
      </c>
      <c r="AC611" t="s">
        <v>68</v>
      </c>
      <c r="AD611" t="b">
        <v>0</v>
      </c>
      <c r="AE611" t="b">
        <v>0</v>
      </c>
      <c r="AF611" t="s">
        <v>69</v>
      </c>
      <c r="AG611" t="s">
        <v>60</v>
      </c>
      <c r="AH611" t="s">
        <v>60</v>
      </c>
      <c r="AI611" t="b">
        <v>1</v>
      </c>
      <c r="AJ611" t="s">
        <v>60</v>
      </c>
      <c r="AK611" t="s">
        <v>60</v>
      </c>
      <c r="AL611" t="s">
        <v>60</v>
      </c>
      <c r="AM611" t="s">
        <v>60</v>
      </c>
      <c r="AN611" t="s">
        <v>60</v>
      </c>
      <c r="AO611" t="s">
        <v>117</v>
      </c>
      <c r="AP611" t="b">
        <v>0</v>
      </c>
      <c r="AQ611" t="b">
        <v>0</v>
      </c>
      <c r="AR611" t="s">
        <v>71</v>
      </c>
      <c r="AS611" t="b">
        <v>0</v>
      </c>
      <c r="AT611" t="s">
        <v>60</v>
      </c>
      <c r="AU611" t="s">
        <v>60</v>
      </c>
      <c r="AX611" t="s">
        <v>60</v>
      </c>
      <c r="AY611" t="s">
        <v>60</v>
      </c>
      <c r="BA611" t="b">
        <v>0</v>
      </c>
      <c r="BB611" t="s">
        <v>60</v>
      </c>
      <c r="BD611" t="s">
        <v>60</v>
      </c>
    </row>
    <row r="612" spans="1:56" x14ac:dyDescent="0.25">
      <c r="A612" t="s">
        <v>161</v>
      </c>
      <c r="B612" t="s">
        <v>168</v>
      </c>
      <c r="C612" t="s">
        <v>169</v>
      </c>
      <c r="D612" t="s">
        <v>98</v>
      </c>
      <c r="E612" t="s">
        <v>98</v>
      </c>
      <c r="F612" t="s">
        <v>164</v>
      </c>
      <c r="G612" t="s">
        <v>444</v>
      </c>
      <c r="H612" t="str">
        <f>"01275"</f>
        <v>01275</v>
      </c>
      <c r="I612" t="s">
        <v>60</v>
      </c>
      <c r="J612" t="s">
        <v>165</v>
      </c>
      <c r="K612" t="s">
        <v>62</v>
      </c>
      <c r="L612">
        <v>30</v>
      </c>
      <c r="N612" t="str">
        <f t="shared" si="25"/>
        <v>0</v>
      </c>
      <c r="O612">
        <v>30</v>
      </c>
      <c r="P612" t="s">
        <v>78</v>
      </c>
      <c r="Q612" t="s">
        <v>64</v>
      </c>
      <c r="R612" t="s">
        <v>79</v>
      </c>
      <c r="S612" t="s">
        <v>65</v>
      </c>
      <c r="T612" t="s">
        <v>66</v>
      </c>
      <c r="U612" t="s">
        <v>67</v>
      </c>
      <c r="V612" t="s">
        <v>67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68</v>
      </c>
      <c r="AD612" t="b">
        <v>0</v>
      </c>
      <c r="AE612" t="b">
        <v>0</v>
      </c>
      <c r="AF612" t="s">
        <v>69</v>
      </c>
      <c r="AG612" t="s">
        <v>60</v>
      </c>
      <c r="AH612" t="s">
        <v>60</v>
      </c>
      <c r="AI612" t="b">
        <v>1</v>
      </c>
      <c r="AJ612" t="s">
        <v>60</v>
      </c>
      <c r="AK612" t="s">
        <v>60</v>
      </c>
      <c r="AL612" t="s">
        <v>60</v>
      </c>
      <c r="AM612" t="s">
        <v>60</v>
      </c>
      <c r="AN612" t="s">
        <v>60</v>
      </c>
      <c r="AO612" t="s">
        <v>70</v>
      </c>
      <c r="AP612" t="b">
        <v>0</v>
      </c>
      <c r="AQ612" t="b">
        <v>0</v>
      </c>
      <c r="AR612" t="s">
        <v>71</v>
      </c>
      <c r="AS612" t="b">
        <v>0</v>
      </c>
      <c r="AT612" t="s">
        <v>60</v>
      </c>
      <c r="AU612" t="s">
        <v>60</v>
      </c>
      <c r="AX612" t="s">
        <v>60</v>
      </c>
      <c r="AY612" t="s">
        <v>60</v>
      </c>
      <c r="BA612" t="b">
        <v>0</v>
      </c>
      <c r="BB612" t="s">
        <v>60</v>
      </c>
      <c r="BD612" t="s">
        <v>60</v>
      </c>
    </row>
    <row r="613" spans="1:56" x14ac:dyDescent="0.25">
      <c r="A613" t="s">
        <v>247</v>
      </c>
      <c r="B613" t="s">
        <v>256</v>
      </c>
      <c r="C613">
        <v>1200340</v>
      </c>
      <c r="D613" t="s">
        <v>102</v>
      </c>
      <c r="E613" t="s">
        <v>102</v>
      </c>
      <c r="F613" t="s">
        <v>257</v>
      </c>
      <c r="G613" t="s">
        <v>439</v>
      </c>
      <c r="H613" t="str">
        <f>"01304"</f>
        <v>01304</v>
      </c>
      <c r="I613" t="s">
        <v>60</v>
      </c>
      <c r="J613" t="s">
        <v>258</v>
      </c>
      <c r="K613" t="s">
        <v>62</v>
      </c>
      <c r="L613">
        <v>27</v>
      </c>
      <c r="N613" t="str">
        <f t="shared" si="25"/>
        <v>0</v>
      </c>
      <c r="O613">
        <v>27</v>
      </c>
      <c r="P613" t="s">
        <v>96</v>
      </c>
      <c r="Q613" t="s">
        <v>64</v>
      </c>
      <c r="R613" t="s">
        <v>79</v>
      </c>
      <c r="S613" t="s">
        <v>65</v>
      </c>
      <c r="T613" t="s">
        <v>66</v>
      </c>
      <c r="U613" t="s">
        <v>67</v>
      </c>
      <c r="V613" t="s">
        <v>67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68</v>
      </c>
      <c r="AD613" t="b">
        <v>0</v>
      </c>
      <c r="AE613" t="b">
        <v>0</v>
      </c>
      <c r="AF613" t="s">
        <v>69</v>
      </c>
      <c r="AG613" t="s">
        <v>60</v>
      </c>
      <c r="AH613" t="s">
        <v>60</v>
      </c>
      <c r="AI613" t="b">
        <v>1</v>
      </c>
      <c r="AJ613" t="s">
        <v>92</v>
      </c>
      <c r="AK613" t="s">
        <v>60</v>
      </c>
      <c r="AL613" t="s">
        <v>60</v>
      </c>
      <c r="AM613" t="s">
        <v>60</v>
      </c>
      <c r="AN613" t="s">
        <v>60</v>
      </c>
      <c r="AO613" t="s">
        <v>70</v>
      </c>
      <c r="AP613" t="b">
        <v>0</v>
      </c>
      <c r="AQ613" t="b">
        <v>0</v>
      </c>
      <c r="AR613" t="s">
        <v>71</v>
      </c>
      <c r="AS613" t="b">
        <v>0</v>
      </c>
      <c r="AT613" t="s">
        <v>60</v>
      </c>
      <c r="AU613" t="s">
        <v>60</v>
      </c>
      <c r="AX613" t="s">
        <v>60</v>
      </c>
      <c r="AY613" t="s">
        <v>60</v>
      </c>
      <c r="BA613" t="b">
        <v>0</v>
      </c>
      <c r="BB613" t="s">
        <v>60</v>
      </c>
      <c r="BD613" t="s">
        <v>60</v>
      </c>
    </row>
    <row r="614" spans="1:56" x14ac:dyDescent="0.25">
      <c r="A614" t="s">
        <v>247</v>
      </c>
      <c r="B614" t="s">
        <v>559</v>
      </c>
      <c r="C614">
        <v>1206310</v>
      </c>
      <c r="D614" t="s">
        <v>85</v>
      </c>
      <c r="E614" t="s">
        <v>85</v>
      </c>
      <c r="F614" t="s">
        <v>266</v>
      </c>
      <c r="G614" t="s">
        <v>443</v>
      </c>
      <c r="H614" t="str">
        <f>"01206"</f>
        <v>01206</v>
      </c>
      <c r="I614" t="s">
        <v>60</v>
      </c>
      <c r="J614" t="s">
        <v>267</v>
      </c>
      <c r="K614" t="s">
        <v>62</v>
      </c>
      <c r="L614">
        <v>25</v>
      </c>
      <c r="N614" t="str">
        <f t="shared" si="25"/>
        <v>0</v>
      </c>
      <c r="O614">
        <v>25</v>
      </c>
      <c r="P614" t="s">
        <v>96</v>
      </c>
      <c r="Q614" t="s">
        <v>79</v>
      </c>
      <c r="S614" t="s">
        <v>65</v>
      </c>
      <c r="T614" t="s">
        <v>66</v>
      </c>
      <c r="U614" t="s">
        <v>67</v>
      </c>
      <c r="V614" t="s">
        <v>67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68</v>
      </c>
      <c r="AD614" t="b">
        <v>0</v>
      </c>
      <c r="AE614" t="b">
        <v>0</v>
      </c>
      <c r="AF614" t="s">
        <v>69</v>
      </c>
      <c r="AG614" t="s">
        <v>60</v>
      </c>
      <c r="AH614" t="s">
        <v>60</v>
      </c>
      <c r="AI614" t="b">
        <v>1</v>
      </c>
      <c r="AJ614" t="s">
        <v>60</v>
      </c>
      <c r="AK614" t="s">
        <v>60</v>
      </c>
      <c r="AL614" t="s">
        <v>60</v>
      </c>
      <c r="AM614" t="s">
        <v>60</v>
      </c>
      <c r="AN614" t="s">
        <v>60</v>
      </c>
      <c r="AO614" t="s">
        <v>70</v>
      </c>
      <c r="AP614" t="b">
        <v>0</v>
      </c>
      <c r="AQ614" t="b">
        <v>0</v>
      </c>
      <c r="AR614" t="s">
        <v>71</v>
      </c>
      <c r="AS614" t="b">
        <v>0</v>
      </c>
      <c r="AT614" t="s">
        <v>60</v>
      </c>
      <c r="AU614" t="s">
        <v>60</v>
      </c>
      <c r="AX614" t="s">
        <v>60</v>
      </c>
      <c r="AY614" t="s">
        <v>60</v>
      </c>
      <c r="BA614" t="b">
        <v>0</v>
      </c>
      <c r="BB614" t="s">
        <v>60</v>
      </c>
      <c r="BD614" t="s">
        <v>60</v>
      </c>
    </row>
    <row r="615" spans="1:56" x14ac:dyDescent="0.25">
      <c r="A615" t="s">
        <v>247</v>
      </c>
      <c r="B615" t="s">
        <v>277</v>
      </c>
      <c r="C615">
        <v>1200315</v>
      </c>
      <c r="D615" t="s">
        <v>81</v>
      </c>
      <c r="E615" t="s">
        <v>81</v>
      </c>
      <c r="F615" t="s">
        <v>278</v>
      </c>
      <c r="G615" t="s">
        <v>628</v>
      </c>
      <c r="H615" t="str">
        <f>"01203"</f>
        <v>01203</v>
      </c>
      <c r="I615" t="s">
        <v>60</v>
      </c>
      <c r="J615" t="s">
        <v>279</v>
      </c>
      <c r="K615" t="s">
        <v>62</v>
      </c>
      <c r="L615">
        <v>25</v>
      </c>
      <c r="N615" t="str">
        <f t="shared" si="25"/>
        <v>0</v>
      </c>
      <c r="O615">
        <v>25</v>
      </c>
      <c r="P615" t="s">
        <v>96</v>
      </c>
      <c r="Q615" t="s">
        <v>79</v>
      </c>
      <c r="S615" t="s">
        <v>65</v>
      </c>
      <c r="T615" t="s">
        <v>66</v>
      </c>
      <c r="U615" t="s">
        <v>67</v>
      </c>
      <c r="V615" t="s">
        <v>67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68</v>
      </c>
      <c r="AD615" t="b">
        <v>0</v>
      </c>
      <c r="AE615" t="b">
        <v>0</v>
      </c>
      <c r="AF615" t="s">
        <v>69</v>
      </c>
      <c r="AG615" t="s">
        <v>60</v>
      </c>
      <c r="AH615" t="s">
        <v>60</v>
      </c>
      <c r="AI615" t="b">
        <v>1</v>
      </c>
      <c r="AJ615" t="s">
        <v>60</v>
      </c>
      <c r="AK615" t="s">
        <v>60</v>
      </c>
      <c r="AL615" t="s">
        <v>60</v>
      </c>
      <c r="AM615" t="s">
        <v>60</v>
      </c>
      <c r="AN615" t="s">
        <v>60</v>
      </c>
      <c r="AO615" t="s">
        <v>70</v>
      </c>
      <c r="AP615" t="b">
        <v>0</v>
      </c>
      <c r="AQ615" t="b">
        <v>0</v>
      </c>
      <c r="AR615" t="s">
        <v>71</v>
      </c>
      <c r="AS615" t="b">
        <v>0</v>
      </c>
      <c r="AT615" t="s">
        <v>60</v>
      </c>
      <c r="AU615" t="s">
        <v>60</v>
      </c>
      <c r="AX615" t="s">
        <v>60</v>
      </c>
      <c r="AY615" t="s">
        <v>60</v>
      </c>
      <c r="BA615" t="b">
        <v>0</v>
      </c>
      <c r="BB615" t="s">
        <v>60</v>
      </c>
      <c r="BD615" t="s">
        <v>60</v>
      </c>
    </row>
    <row r="616" spans="1:56" x14ac:dyDescent="0.25">
      <c r="A616" t="s">
        <v>247</v>
      </c>
      <c r="B616" t="s">
        <v>748</v>
      </c>
      <c r="C616">
        <v>1206300</v>
      </c>
      <c r="D616" t="s">
        <v>105</v>
      </c>
      <c r="E616" t="s">
        <v>105</v>
      </c>
      <c r="F616" t="s">
        <v>692</v>
      </c>
      <c r="G616" t="s">
        <v>749</v>
      </c>
      <c r="H616" t="str">
        <f>"01705"</f>
        <v>01705</v>
      </c>
      <c r="I616" t="s">
        <v>60</v>
      </c>
      <c r="J616" t="s">
        <v>706</v>
      </c>
      <c r="K616" t="s">
        <v>62</v>
      </c>
      <c r="L616">
        <v>25</v>
      </c>
      <c r="N616" t="str">
        <f t="shared" si="25"/>
        <v>0</v>
      </c>
      <c r="O616">
        <v>25</v>
      </c>
      <c r="P616" t="s">
        <v>96</v>
      </c>
      <c r="Q616" t="s">
        <v>79</v>
      </c>
      <c r="R616" t="s">
        <v>79</v>
      </c>
      <c r="S616" t="s">
        <v>65</v>
      </c>
      <c r="T616" t="s">
        <v>66</v>
      </c>
      <c r="U616" t="s">
        <v>67</v>
      </c>
      <c r="V616" t="s">
        <v>67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68</v>
      </c>
      <c r="AD616" t="b">
        <v>0</v>
      </c>
      <c r="AE616" t="b">
        <v>0</v>
      </c>
      <c r="AF616" t="s">
        <v>69</v>
      </c>
      <c r="AG616" t="s">
        <v>60</v>
      </c>
      <c r="AH616" t="s">
        <v>60</v>
      </c>
      <c r="AI616" t="b">
        <v>1</v>
      </c>
      <c r="AJ616" t="s">
        <v>60</v>
      </c>
      <c r="AK616" t="s">
        <v>60</v>
      </c>
      <c r="AL616" t="s">
        <v>60</v>
      </c>
      <c r="AM616" t="s">
        <v>60</v>
      </c>
      <c r="AN616" t="s">
        <v>60</v>
      </c>
      <c r="AO616" t="s">
        <v>70</v>
      </c>
      <c r="AP616" t="b">
        <v>0</v>
      </c>
      <c r="AQ616" t="b">
        <v>0</v>
      </c>
      <c r="AR616" t="s">
        <v>71</v>
      </c>
      <c r="AS616" t="b">
        <v>0</v>
      </c>
      <c r="AT616" t="s">
        <v>60</v>
      </c>
      <c r="AU616" t="s">
        <v>60</v>
      </c>
      <c r="AX616" t="s">
        <v>60</v>
      </c>
      <c r="AY616" t="s">
        <v>60</v>
      </c>
      <c r="BA616" t="b">
        <v>0</v>
      </c>
      <c r="BB616" t="s">
        <v>60</v>
      </c>
      <c r="BD616" t="s">
        <v>60</v>
      </c>
    </row>
    <row r="617" spans="1:56" x14ac:dyDescent="0.25">
      <c r="A617" t="s">
        <v>247</v>
      </c>
      <c r="B617" t="s">
        <v>748</v>
      </c>
      <c r="C617">
        <v>1206300</v>
      </c>
      <c r="D617" t="s">
        <v>81</v>
      </c>
      <c r="E617" t="s">
        <v>81</v>
      </c>
      <c r="F617" t="s">
        <v>692</v>
      </c>
      <c r="G617" t="s">
        <v>750</v>
      </c>
      <c r="H617" t="str">
        <f>"01705"</f>
        <v>01705</v>
      </c>
      <c r="I617" t="s">
        <v>60</v>
      </c>
      <c r="J617" t="s">
        <v>706</v>
      </c>
      <c r="K617" t="s">
        <v>62</v>
      </c>
      <c r="L617">
        <v>25</v>
      </c>
      <c r="N617" t="str">
        <f t="shared" si="25"/>
        <v>0</v>
      </c>
      <c r="O617">
        <v>25</v>
      </c>
      <c r="P617" t="s">
        <v>96</v>
      </c>
      <c r="Q617" t="s">
        <v>79</v>
      </c>
      <c r="R617" t="s">
        <v>79</v>
      </c>
      <c r="S617" t="s">
        <v>65</v>
      </c>
      <c r="T617" t="s">
        <v>66</v>
      </c>
      <c r="U617" t="s">
        <v>67</v>
      </c>
      <c r="V617" t="s">
        <v>67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68</v>
      </c>
      <c r="AD617" t="b">
        <v>0</v>
      </c>
      <c r="AE617" t="b">
        <v>0</v>
      </c>
      <c r="AF617" t="s">
        <v>69</v>
      </c>
      <c r="AG617" t="s">
        <v>60</v>
      </c>
      <c r="AH617" t="s">
        <v>60</v>
      </c>
      <c r="AI617" t="b">
        <v>1</v>
      </c>
      <c r="AJ617" t="s">
        <v>60</v>
      </c>
      <c r="AK617" t="s">
        <v>60</v>
      </c>
      <c r="AL617" t="s">
        <v>60</v>
      </c>
      <c r="AM617" t="s">
        <v>60</v>
      </c>
      <c r="AN617" t="s">
        <v>60</v>
      </c>
      <c r="AO617" t="s">
        <v>70</v>
      </c>
      <c r="AP617" t="b">
        <v>0</v>
      </c>
      <c r="AQ617" t="b">
        <v>0</v>
      </c>
      <c r="AR617" t="s">
        <v>71</v>
      </c>
      <c r="AS617" t="b">
        <v>0</v>
      </c>
      <c r="AT617" t="s">
        <v>60</v>
      </c>
      <c r="AU617" t="s">
        <v>60</v>
      </c>
      <c r="AX617" t="s">
        <v>60</v>
      </c>
      <c r="AY617" t="s">
        <v>60</v>
      </c>
      <c r="BA617" t="b">
        <v>0</v>
      </c>
      <c r="BB617" t="s">
        <v>60</v>
      </c>
      <c r="BD617" t="s">
        <v>60</v>
      </c>
    </row>
    <row r="618" spans="1:56" x14ac:dyDescent="0.25">
      <c r="A618" t="s">
        <v>247</v>
      </c>
      <c r="B618" t="s">
        <v>391</v>
      </c>
      <c r="C618">
        <v>1200700</v>
      </c>
      <c r="D618" t="s">
        <v>102</v>
      </c>
      <c r="E618" t="s">
        <v>102</v>
      </c>
      <c r="F618" t="s">
        <v>571</v>
      </c>
      <c r="G618" t="s">
        <v>751</v>
      </c>
      <c r="H618" t="str">
        <f>"01307"</f>
        <v>01307</v>
      </c>
      <c r="I618" t="s">
        <v>60</v>
      </c>
      <c r="J618" t="s">
        <v>573</v>
      </c>
      <c r="K618" t="s">
        <v>62</v>
      </c>
      <c r="L618">
        <v>25</v>
      </c>
      <c r="N618" t="str">
        <f t="shared" si="25"/>
        <v>0</v>
      </c>
      <c r="O618">
        <v>25</v>
      </c>
      <c r="P618" t="s">
        <v>96</v>
      </c>
      <c r="Q618" t="s">
        <v>79</v>
      </c>
      <c r="R618" t="s">
        <v>79</v>
      </c>
      <c r="S618" t="s">
        <v>65</v>
      </c>
      <c r="T618" t="s">
        <v>66</v>
      </c>
      <c r="U618" t="s">
        <v>67</v>
      </c>
      <c r="V618" t="s">
        <v>67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68</v>
      </c>
      <c r="AD618" t="b">
        <v>0</v>
      </c>
      <c r="AE618" t="b">
        <v>0</v>
      </c>
      <c r="AF618" t="s">
        <v>69</v>
      </c>
      <c r="AG618" t="s">
        <v>60</v>
      </c>
      <c r="AH618" t="s">
        <v>60</v>
      </c>
      <c r="AI618" t="b">
        <v>1</v>
      </c>
      <c r="AJ618" t="s">
        <v>60</v>
      </c>
      <c r="AK618" t="s">
        <v>60</v>
      </c>
      <c r="AL618" t="s">
        <v>60</v>
      </c>
      <c r="AM618" t="s">
        <v>60</v>
      </c>
      <c r="AN618" t="s">
        <v>60</v>
      </c>
      <c r="AO618" t="s">
        <v>70</v>
      </c>
      <c r="AP618" t="b">
        <v>0</v>
      </c>
      <c r="AQ618" t="b">
        <v>0</v>
      </c>
      <c r="AR618" t="s">
        <v>71</v>
      </c>
      <c r="AS618" t="b">
        <v>0</v>
      </c>
      <c r="AT618" t="s">
        <v>60</v>
      </c>
      <c r="AU618" t="s">
        <v>60</v>
      </c>
      <c r="AX618" t="s">
        <v>60</v>
      </c>
      <c r="AY618" t="s">
        <v>60</v>
      </c>
      <c r="BA618" t="b">
        <v>0</v>
      </c>
      <c r="BB618" t="s">
        <v>60</v>
      </c>
      <c r="BD618" t="s">
        <v>60</v>
      </c>
    </row>
    <row r="619" spans="1:56" x14ac:dyDescent="0.25">
      <c r="A619" t="s">
        <v>247</v>
      </c>
      <c r="B619" t="s">
        <v>277</v>
      </c>
      <c r="C619">
        <v>1200315</v>
      </c>
      <c r="D619" t="s">
        <v>102</v>
      </c>
      <c r="E619" t="s">
        <v>102</v>
      </c>
      <c r="F619" t="s">
        <v>422</v>
      </c>
      <c r="G619" t="s">
        <v>605</v>
      </c>
      <c r="H619" t="str">
        <f>"01204"</f>
        <v>01204</v>
      </c>
      <c r="I619" t="s">
        <v>60</v>
      </c>
      <c r="J619" t="s">
        <v>423</v>
      </c>
      <c r="K619" t="s">
        <v>62</v>
      </c>
      <c r="L619">
        <v>25</v>
      </c>
      <c r="N619" t="str">
        <f t="shared" si="25"/>
        <v>0</v>
      </c>
      <c r="O619">
        <v>25</v>
      </c>
      <c r="P619" t="s">
        <v>78</v>
      </c>
      <c r="Q619" t="s">
        <v>79</v>
      </c>
      <c r="R619" t="s">
        <v>79</v>
      </c>
      <c r="S619" t="s">
        <v>65</v>
      </c>
      <c r="T619" t="s">
        <v>66</v>
      </c>
      <c r="U619" t="s">
        <v>67</v>
      </c>
      <c r="V619" t="s">
        <v>67</v>
      </c>
      <c r="X619" t="b">
        <v>1</v>
      </c>
      <c r="Y619" t="b">
        <v>1</v>
      </c>
      <c r="Z619" t="b">
        <v>1</v>
      </c>
      <c r="AA619">
        <v>103</v>
      </c>
      <c r="AB619">
        <v>230</v>
      </c>
      <c r="AC619" t="s">
        <v>68</v>
      </c>
      <c r="AD619" t="b">
        <v>0</v>
      </c>
      <c r="AE619" t="b">
        <v>0</v>
      </c>
      <c r="AF619" t="s">
        <v>69</v>
      </c>
      <c r="AG619" t="s">
        <v>60</v>
      </c>
      <c r="AH619" t="s">
        <v>60</v>
      </c>
      <c r="AI619" t="b">
        <v>1</v>
      </c>
      <c r="AJ619" t="s">
        <v>60</v>
      </c>
      <c r="AK619" t="s">
        <v>60</v>
      </c>
      <c r="AL619" t="s">
        <v>60</v>
      </c>
      <c r="AM619" t="s">
        <v>60</v>
      </c>
      <c r="AN619" t="s">
        <v>60</v>
      </c>
      <c r="AO619" t="s">
        <v>70</v>
      </c>
      <c r="AP619" t="b">
        <v>0</v>
      </c>
      <c r="AQ619" t="b">
        <v>0</v>
      </c>
      <c r="AR619" t="s">
        <v>71</v>
      </c>
      <c r="AS619" t="b">
        <v>0</v>
      </c>
      <c r="AT619" t="s">
        <v>60</v>
      </c>
      <c r="AU619" t="s">
        <v>60</v>
      </c>
      <c r="AX619" t="s">
        <v>60</v>
      </c>
      <c r="AY619" t="s">
        <v>60</v>
      </c>
      <c r="BA619" t="b">
        <v>0</v>
      </c>
      <c r="BB619" t="s">
        <v>60</v>
      </c>
      <c r="BD619" t="s">
        <v>60</v>
      </c>
    </row>
    <row r="620" spans="1:56" x14ac:dyDescent="0.25">
      <c r="A620" t="s">
        <v>247</v>
      </c>
      <c r="B620" t="s">
        <v>559</v>
      </c>
      <c r="C620">
        <v>1206310</v>
      </c>
      <c r="D620" t="s">
        <v>58</v>
      </c>
      <c r="E620" t="s">
        <v>58</v>
      </c>
      <c r="F620" t="s">
        <v>266</v>
      </c>
      <c r="G620" t="s">
        <v>752</v>
      </c>
      <c r="H620" t="str">
        <f>"01206"</f>
        <v>01206</v>
      </c>
      <c r="I620" t="s">
        <v>60</v>
      </c>
      <c r="J620" t="s">
        <v>267</v>
      </c>
      <c r="K620" t="s">
        <v>62</v>
      </c>
      <c r="L620">
        <v>25</v>
      </c>
      <c r="N620" t="str">
        <f t="shared" si="25"/>
        <v>0</v>
      </c>
      <c r="O620">
        <v>25</v>
      </c>
      <c r="P620" t="s">
        <v>96</v>
      </c>
      <c r="Q620" t="s">
        <v>79</v>
      </c>
      <c r="R620" t="s">
        <v>79</v>
      </c>
      <c r="S620" t="s">
        <v>65</v>
      </c>
      <c r="T620" t="s">
        <v>66</v>
      </c>
      <c r="U620" t="s">
        <v>67</v>
      </c>
      <c r="V620" t="s">
        <v>67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68</v>
      </c>
      <c r="AD620" t="b">
        <v>0</v>
      </c>
      <c r="AE620" t="b">
        <v>0</v>
      </c>
      <c r="AF620" t="s">
        <v>69</v>
      </c>
      <c r="AG620" t="s">
        <v>60</v>
      </c>
      <c r="AH620" t="s">
        <v>60</v>
      </c>
      <c r="AI620" t="b">
        <v>1</v>
      </c>
      <c r="AJ620" t="s">
        <v>60</v>
      </c>
      <c r="AK620" t="s">
        <v>60</v>
      </c>
      <c r="AL620" t="s">
        <v>60</v>
      </c>
      <c r="AM620" t="s">
        <v>60</v>
      </c>
      <c r="AN620" t="s">
        <v>60</v>
      </c>
      <c r="AO620" t="s">
        <v>70</v>
      </c>
      <c r="AP620" t="b">
        <v>0</v>
      </c>
      <c r="AQ620" t="b">
        <v>0</v>
      </c>
      <c r="AR620" t="s">
        <v>71</v>
      </c>
      <c r="AS620" t="b">
        <v>0</v>
      </c>
      <c r="AT620" t="s">
        <v>60</v>
      </c>
      <c r="AU620" t="s">
        <v>60</v>
      </c>
      <c r="AX620" t="s">
        <v>60</v>
      </c>
      <c r="AY620" t="s">
        <v>60</v>
      </c>
      <c r="BA620" t="b">
        <v>0</v>
      </c>
      <c r="BB620" t="s">
        <v>60</v>
      </c>
      <c r="BD620" t="s">
        <v>60</v>
      </c>
    </row>
    <row r="621" spans="1:56" x14ac:dyDescent="0.25">
      <c r="A621" t="s">
        <v>161</v>
      </c>
      <c r="B621" t="s">
        <v>390</v>
      </c>
      <c r="C621">
        <v>1001405</v>
      </c>
      <c r="D621" t="s">
        <v>58</v>
      </c>
      <c r="E621" t="s">
        <v>58</v>
      </c>
      <c r="F621" t="s">
        <v>164</v>
      </c>
      <c r="G621" t="s">
        <v>432</v>
      </c>
      <c r="H621" t="str">
        <f>"01275"</f>
        <v>01275</v>
      </c>
      <c r="I621" t="s">
        <v>60</v>
      </c>
      <c r="J621" t="s">
        <v>165</v>
      </c>
      <c r="K621" t="s">
        <v>62</v>
      </c>
      <c r="L621">
        <v>25</v>
      </c>
      <c r="N621" t="str">
        <f t="shared" si="25"/>
        <v>0</v>
      </c>
      <c r="O621">
        <v>25</v>
      </c>
      <c r="P621" t="s">
        <v>96</v>
      </c>
      <c r="Q621" t="s">
        <v>79</v>
      </c>
      <c r="R621" t="s">
        <v>79</v>
      </c>
      <c r="S621" t="s">
        <v>65</v>
      </c>
      <c r="T621" t="s">
        <v>66</v>
      </c>
      <c r="U621" t="s">
        <v>67</v>
      </c>
      <c r="V621" t="s">
        <v>67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68</v>
      </c>
      <c r="AD621" t="b">
        <v>0</v>
      </c>
      <c r="AE621" t="b">
        <v>0</v>
      </c>
      <c r="AF621" t="s">
        <v>69</v>
      </c>
      <c r="AG621" t="s">
        <v>60</v>
      </c>
      <c r="AH621" t="s">
        <v>60</v>
      </c>
      <c r="AI621" t="b">
        <v>1</v>
      </c>
      <c r="AJ621" t="s">
        <v>60</v>
      </c>
      <c r="AK621" t="s">
        <v>60</v>
      </c>
      <c r="AL621" t="s">
        <v>60</v>
      </c>
      <c r="AM621" t="s">
        <v>60</v>
      </c>
      <c r="AN621" t="s">
        <v>60</v>
      </c>
      <c r="AO621" t="s">
        <v>70</v>
      </c>
      <c r="AP621" t="b">
        <v>0</v>
      </c>
      <c r="AQ621" t="b">
        <v>0</v>
      </c>
      <c r="AR621" t="s">
        <v>71</v>
      </c>
      <c r="AS621" t="b">
        <v>0</v>
      </c>
      <c r="AT621" t="s">
        <v>60</v>
      </c>
      <c r="AU621" t="s">
        <v>60</v>
      </c>
      <c r="AX621" t="s">
        <v>60</v>
      </c>
      <c r="AY621" t="s">
        <v>60</v>
      </c>
      <c r="BA621" t="b">
        <v>0</v>
      </c>
      <c r="BB621" t="s">
        <v>60</v>
      </c>
      <c r="BD621" t="s">
        <v>60</v>
      </c>
    </row>
    <row r="622" spans="1:56" x14ac:dyDescent="0.25">
      <c r="A622" t="s">
        <v>161</v>
      </c>
      <c r="B622" t="s">
        <v>170</v>
      </c>
      <c r="C622">
        <v>1001420</v>
      </c>
      <c r="D622" t="s">
        <v>73</v>
      </c>
      <c r="E622" t="s">
        <v>73</v>
      </c>
      <c r="F622" t="s">
        <v>171</v>
      </c>
      <c r="G622" t="s">
        <v>443</v>
      </c>
      <c r="H622" t="str">
        <f>"01268"</f>
        <v>01268</v>
      </c>
      <c r="I622" t="s">
        <v>60</v>
      </c>
      <c r="J622" t="s">
        <v>172</v>
      </c>
      <c r="K622" t="s">
        <v>62</v>
      </c>
      <c r="L622">
        <v>30</v>
      </c>
      <c r="N622" t="str">
        <f t="shared" si="25"/>
        <v>0</v>
      </c>
      <c r="O622">
        <v>30</v>
      </c>
      <c r="P622" t="s">
        <v>96</v>
      </c>
      <c r="Q622" t="s">
        <v>64</v>
      </c>
      <c r="R622" t="s">
        <v>79</v>
      </c>
      <c r="S622" t="s">
        <v>65</v>
      </c>
      <c r="T622" t="s">
        <v>66</v>
      </c>
      <c r="U622" t="s">
        <v>67</v>
      </c>
      <c r="V622" t="s">
        <v>67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68</v>
      </c>
      <c r="AD622" t="b">
        <v>0</v>
      </c>
      <c r="AE622" t="b">
        <v>0</v>
      </c>
      <c r="AF622" t="s">
        <v>69</v>
      </c>
      <c r="AG622" t="s">
        <v>60</v>
      </c>
      <c r="AH622" t="s">
        <v>60</v>
      </c>
      <c r="AI622" t="b">
        <v>1</v>
      </c>
      <c r="AJ622" t="s">
        <v>60</v>
      </c>
      <c r="AK622" t="s">
        <v>60</v>
      </c>
      <c r="AL622" t="s">
        <v>60</v>
      </c>
      <c r="AM622" t="s">
        <v>60</v>
      </c>
      <c r="AN622" t="s">
        <v>60</v>
      </c>
      <c r="AO622" t="s">
        <v>70</v>
      </c>
      <c r="AP622" t="b">
        <v>0</v>
      </c>
      <c r="AQ622" t="b">
        <v>0</v>
      </c>
      <c r="AR622" t="s">
        <v>71</v>
      </c>
      <c r="AS622" t="b">
        <v>0</v>
      </c>
      <c r="AT622" t="s">
        <v>60</v>
      </c>
      <c r="AU622" t="s">
        <v>60</v>
      </c>
      <c r="AX622" t="s">
        <v>60</v>
      </c>
      <c r="AY622" t="s">
        <v>60</v>
      </c>
      <c r="BA622" t="b">
        <v>0</v>
      </c>
      <c r="BB622" t="s">
        <v>60</v>
      </c>
      <c r="BD622" t="s">
        <v>60</v>
      </c>
    </row>
    <row r="623" spans="1:56" x14ac:dyDescent="0.25">
      <c r="A623" t="s">
        <v>641</v>
      </c>
      <c r="B623" t="s">
        <v>753</v>
      </c>
      <c r="C623">
        <v>7920015</v>
      </c>
      <c r="D623" t="s">
        <v>81</v>
      </c>
      <c r="E623" t="s">
        <v>81</v>
      </c>
      <c r="F623" t="s">
        <v>679</v>
      </c>
      <c r="G623" t="s">
        <v>718</v>
      </c>
      <c r="H623" t="str">
        <f>"06005"</f>
        <v>06005</v>
      </c>
      <c r="I623" t="s">
        <v>60</v>
      </c>
      <c r="J623" t="s">
        <v>681</v>
      </c>
      <c r="K623" t="s">
        <v>62</v>
      </c>
      <c r="L623">
        <v>25</v>
      </c>
      <c r="N623" t="str">
        <f t="shared" si="25"/>
        <v>0</v>
      </c>
      <c r="O623">
        <v>25</v>
      </c>
      <c r="P623" t="s">
        <v>96</v>
      </c>
      <c r="Q623" t="s">
        <v>79</v>
      </c>
      <c r="S623" t="s">
        <v>65</v>
      </c>
      <c r="T623" t="s">
        <v>66</v>
      </c>
      <c r="U623" t="s">
        <v>67</v>
      </c>
      <c r="V623" t="s">
        <v>67</v>
      </c>
      <c r="X623" t="b">
        <v>1</v>
      </c>
      <c r="Y623" t="b">
        <v>1</v>
      </c>
      <c r="Z623" t="b">
        <v>1</v>
      </c>
      <c r="AA623">
        <v>200</v>
      </c>
      <c r="AB623">
        <v>230</v>
      </c>
      <c r="AC623" t="s">
        <v>68</v>
      </c>
      <c r="AD623" t="b">
        <v>0</v>
      </c>
      <c r="AE623" t="b">
        <v>0</v>
      </c>
      <c r="AF623" t="s">
        <v>69</v>
      </c>
      <c r="AG623" t="s">
        <v>60</v>
      </c>
      <c r="AH623" t="s">
        <v>60</v>
      </c>
      <c r="AI623" t="b">
        <v>1</v>
      </c>
      <c r="AJ623" t="s">
        <v>60</v>
      </c>
      <c r="AK623" t="s">
        <v>60</v>
      </c>
      <c r="AL623" t="s">
        <v>60</v>
      </c>
      <c r="AM623" t="s">
        <v>60</v>
      </c>
      <c r="AN623" t="s">
        <v>60</v>
      </c>
      <c r="AO623" t="s">
        <v>70</v>
      </c>
      <c r="AP623" t="b">
        <v>0</v>
      </c>
      <c r="AQ623" t="b">
        <v>0</v>
      </c>
      <c r="AR623" t="s">
        <v>71</v>
      </c>
      <c r="AS623" t="b">
        <v>0</v>
      </c>
      <c r="AT623" t="s">
        <v>60</v>
      </c>
      <c r="AU623" t="s">
        <v>60</v>
      </c>
      <c r="AX623" t="s">
        <v>60</v>
      </c>
      <c r="AY623" t="s">
        <v>60</v>
      </c>
      <c r="BA623" t="b">
        <v>0</v>
      </c>
      <c r="BB623" t="s">
        <v>60</v>
      </c>
      <c r="BD623" t="s">
        <v>60</v>
      </c>
    </row>
    <row r="624" spans="1:56" x14ac:dyDescent="0.25">
      <c r="A624" t="s">
        <v>341</v>
      </c>
      <c r="B624" t="s">
        <v>348</v>
      </c>
      <c r="C624">
        <v>2103400</v>
      </c>
      <c r="D624" t="s">
        <v>85</v>
      </c>
      <c r="E624" t="s">
        <v>85</v>
      </c>
      <c r="F624" t="s">
        <v>108</v>
      </c>
      <c r="G624" t="s">
        <v>443</v>
      </c>
      <c r="H624" t="str">
        <f>"01159"</f>
        <v>01159</v>
      </c>
      <c r="I624" t="s">
        <v>60</v>
      </c>
      <c r="J624" t="s">
        <v>110</v>
      </c>
      <c r="K624" t="s">
        <v>62</v>
      </c>
      <c r="L624">
        <v>30</v>
      </c>
      <c r="N624" t="str">
        <f t="shared" si="25"/>
        <v>0</v>
      </c>
      <c r="O624">
        <v>30</v>
      </c>
      <c r="P624" t="s">
        <v>96</v>
      </c>
      <c r="Q624" t="s">
        <v>64</v>
      </c>
      <c r="S624" t="s">
        <v>65</v>
      </c>
      <c r="T624" t="s">
        <v>66</v>
      </c>
      <c r="U624" t="s">
        <v>67</v>
      </c>
      <c r="V624" t="s">
        <v>67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68</v>
      </c>
      <c r="AD624" t="b">
        <v>0</v>
      </c>
      <c r="AE624" t="b">
        <v>0</v>
      </c>
      <c r="AF624" t="s">
        <v>69</v>
      </c>
      <c r="AG624" t="s">
        <v>60</v>
      </c>
      <c r="AH624" t="s">
        <v>60</v>
      </c>
      <c r="AI624" t="b">
        <v>1</v>
      </c>
      <c r="AJ624" t="s">
        <v>60</v>
      </c>
      <c r="AK624" t="s">
        <v>60</v>
      </c>
      <c r="AL624" t="s">
        <v>60</v>
      </c>
      <c r="AM624" t="s">
        <v>60</v>
      </c>
      <c r="AN624" t="s">
        <v>60</v>
      </c>
      <c r="AO624" t="s">
        <v>70</v>
      </c>
      <c r="AP624" t="b">
        <v>0</v>
      </c>
      <c r="AQ624" t="b">
        <v>0</v>
      </c>
      <c r="AR624" t="s">
        <v>71</v>
      </c>
      <c r="AS624" t="b">
        <v>0</v>
      </c>
      <c r="AT624" t="s">
        <v>72</v>
      </c>
      <c r="AU624" t="s">
        <v>60</v>
      </c>
      <c r="AX624" t="s">
        <v>60</v>
      </c>
      <c r="AY624" t="s">
        <v>60</v>
      </c>
      <c r="BA624" t="b">
        <v>0</v>
      </c>
      <c r="BB624" t="s">
        <v>60</v>
      </c>
      <c r="BD624" t="s">
        <v>60</v>
      </c>
    </row>
    <row r="625" spans="1:56" x14ac:dyDescent="0.25">
      <c r="A625" t="s">
        <v>56</v>
      </c>
      <c r="B625" t="s">
        <v>732</v>
      </c>
      <c r="C625">
        <v>2106310</v>
      </c>
      <c r="D625" t="s">
        <v>58</v>
      </c>
      <c r="E625" t="s">
        <v>58</v>
      </c>
      <c r="F625" t="s">
        <v>122</v>
      </c>
      <c r="G625" t="s">
        <v>629</v>
      </c>
      <c r="H625" t="str">
        <f>"01253"</f>
        <v>01253</v>
      </c>
      <c r="I625" t="s">
        <v>60</v>
      </c>
      <c r="J625" t="s">
        <v>123</v>
      </c>
      <c r="K625" t="s">
        <v>62</v>
      </c>
      <c r="L625">
        <v>25</v>
      </c>
      <c r="N625" t="str">
        <f t="shared" si="25"/>
        <v>0</v>
      </c>
      <c r="O625">
        <v>25</v>
      </c>
      <c r="P625" t="s">
        <v>63</v>
      </c>
      <c r="Q625" t="s">
        <v>79</v>
      </c>
      <c r="S625" t="s">
        <v>65</v>
      </c>
      <c r="T625" t="s">
        <v>66</v>
      </c>
      <c r="U625" t="s">
        <v>67</v>
      </c>
      <c r="V625" t="s">
        <v>67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68</v>
      </c>
      <c r="AD625" t="b">
        <v>0</v>
      </c>
      <c r="AE625" t="b">
        <v>0</v>
      </c>
      <c r="AF625" t="s">
        <v>69</v>
      </c>
      <c r="AG625" t="s">
        <v>60</v>
      </c>
      <c r="AH625" t="s">
        <v>60</v>
      </c>
      <c r="AI625" t="b">
        <v>1</v>
      </c>
      <c r="AJ625" t="s">
        <v>60</v>
      </c>
      <c r="AK625" t="s">
        <v>60</v>
      </c>
      <c r="AL625" t="s">
        <v>60</v>
      </c>
      <c r="AM625" t="s">
        <v>60</v>
      </c>
      <c r="AN625" t="s">
        <v>60</v>
      </c>
      <c r="AO625" t="s">
        <v>70</v>
      </c>
      <c r="AP625" t="b">
        <v>0</v>
      </c>
      <c r="AQ625" t="b">
        <v>0</v>
      </c>
      <c r="AR625" t="s">
        <v>71</v>
      </c>
      <c r="AS625" t="b">
        <v>0</v>
      </c>
      <c r="AT625" t="s">
        <v>60</v>
      </c>
      <c r="AU625" t="s">
        <v>60</v>
      </c>
      <c r="AX625" t="s">
        <v>60</v>
      </c>
      <c r="AY625" t="s">
        <v>60</v>
      </c>
      <c r="BA625" t="b">
        <v>0</v>
      </c>
      <c r="BB625" t="s">
        <v>60</v>
      </c>
      <c r="BD625" t="s">
        <v>60</v>
      </c>
    </row>
    <row r="626" spans="1:56" x14ac:dyDescent="0.25">
      <c r="A626" t="s">
        <v>120</v>
      </c>
      <c r="B626" t="s">
        <v>121</v>
      </c>
      <c r="C626">
        <v>2102310</v>
      </c>
      <c r="D626" t="s">
        <v>102</v>
      </c>
      <c r="E626" t="s">
        <v>102</v>
      </c>
      <c r="F626" t="s">
        <v>122</v>
      </c>
      <c r="G626" t="s">
        <v>455</v>
      </c>
      <c r="H626" t="str">
        <f>"01253"</f>
        <v>01253</v>
      </c>
      <c r="I626" t="s">
        <v>60</v>
      </c>
      <c r="J626" t="s">
        <v>123</v>
      </c>
      <c r="K626" t="s">
        <v>62</v>
      </c>
      <c r="L626">
        <v>25</v>
      </c>
      <c r="N626" t="str">
        <f t="shared" si="25"/>
        <v>0</v>
      </c>
      <c r="O626">
        <v>25</v>
      </c>
      <c r="P626" t="s">
        <v>78</v>
      </c>
      <c r="Q626" t="s">
        <v>79</v>
      </c>
      <c r="S626" t="s">
        <v>65</v>
      </c>
      <c r="T626" t="s">
        <v>66</v>
      </c>
      <c r="U626" t="s">
        <v>67</v>
      </c>
      <c r="V626" t="s">
        <v>67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68</v>
      </c>
      <c r="AD626" t="b">
        <v>0</v>
      </c>
      <c r="AE626" t="b">
        <v>0</v>
      </c>
      <c r="AF626" t="s">
        <v>69</v>
      </c>
      <c r="AG626" t="s">
        <v>60</v>
      </c>
      <c r="AH626" t="s">
        <v>60</v>
      </c>
      <c r="AI626" t="b">
        <v>1</v>
      </c>
      <c r="AJ626" t="s">
        <v>60</v>
      </c>
      <c r="AK626" t="s">
        <v>60</v>
      </c>
      <c r="AL626" t="s">
        <v>60</v>
      </c>
      <c r="AM626" t="s">
        <v>60</v>
      </c>
      <c r="AN626" t="s">
        <v>60</v>
      </c>
      <c r="AO626" t="s">
        <v>70</v>
      </c>
      <c r="AP626" t="b">
        <v>0</v>
      </c>
      <c r="AQ626" t="b">
        <v>0</v>
      </c>
      <c r="AR626" t="s">
        <v>71</v>
      </c>
      <c r="AS626" t="b">
        <v>0</v>
      </c>
      <c r="AT626" t="s">
        <v>60</v>
      </c>
      <c r="AU626" t="s">
        <v>60</v>
      </c>
      <c r="AX626" t="s">
        <v>60</v>
      </c>
      <c r="AY626" t="s">
        <v>60</v>
      </c>
      <c r="BA626" t="b">
        <v>0</v>
      </c>
      <c r="BB626" t="s">
        <v>60</v>
      </c>
      <c r="BD626" t="s">
        <v>60</v>
      </c>
    </row>
    <row r="627" spans="1:56" x14ac:dyDescent="0.25">
      <c r="A627" t="s">
        <v>424</v>
      </c>
      <c r="B627" t="s">
        <v>754</v>
      </c>
      <c r="C627">
        <v>3027010</v>
      </c>
      <c r="D627" t="s">
        <v>73</v>
      </c>
      <c r="E627" t="s">
        <v>73</v>
      </c>
      <c r="F627" t="s">
        <v>315</v>
      </c>
      <c r="G627" t="s">
        <v>443</v>
      </c>
      <c r="H627" t="str">
        <f>"01414"</f>
        <v>01414</v>
      </c>
      <c r="I627" t="s">
        <v>60</v>
      </c>
      <c r="J627" t="s">
        <v>316</v>
      </c>
      <c r="K627" t="s">
        <v>62</v>
      </c>
      <c r="L627">
        <v>28</v>
      </c>
      <c r="N627" t="str">
        <f t="shared" si="25"/>
        <v>0</v>
      </c>
      <c r="O627">
        <v>28</v>
      </c>
      <c r="P627" t="s">
        <v>96</v>
      </c>
      <c r="Q627" t="s">
        <v>64</v>
      </c>
      <c r="R627" t="s">
        <v>79</v>
      </c>
      <c r="S627" t="s">
        <v>65</v>
      </c>
      <c r="T627" t="s">
        <v>66</v>
      </c>
      <c r="U627" t="s">
        <v>67</v>
      </c>
      <c r="V627" t="s">
        <v>67</v>
      </c>
      <c r="X627" t="b">
        <v>1</v>
      </c>
      <c r="Y627" t="b">
        <v>1</v>
      </c>
      <c r="Z627" t="b">
        <v>1</v>
      </c>
      <c r="AA627">
        <v>103</v>
      </c>
      <c r="AB627">
        <v>230</v>
      </c>
      <c r="AC627" t="s">
        <v>68</v>
      </c>
      <c r="AD627" t="b">
        <v>0</v>
      </c>
      <c r="AE627" t="b">
        <v>0</v>
      </c>
      <c r="AF627" t="s">
        <v>69</v>
      </c>
      <c r="AG627" t="s">
        <v>60</v>
      </c>
      <c r="AH627" t="s">
        <v>60</v>
      </c>
      <c r="AI627" t="b">
        <v>1</v>
      </c>
      <c r="AJ627" t="s">
        <v>60</v>
      </c>
      <c r="AK627" t="s">
        <v>60</v>
      </c>
      <c r="AL627" t="s">
        <v>60</v>
      </c>
      <c r="AM627" t="s">
        <v>60</v>
      </c>
      <c r="AN627" t="s">
        <v>60</v>
      </c>
      <c r="AO627" t="s">
        <v>117</v>
      </c>
      <c r="AP627" t="b">
        <v>0</v>
      </c>
      <c r="AQ627" t="b">
        <v>0</v>
      </c>
      <c r="AR627" t="s">
        <v>71</v>
      </c>
      <c r="AS627" t="b">
        <v>0</v>
      </c>
      <c r="AT627" t="s">
        <v>60</v>
      </c>
      <c r="AU627" t="s">
        <v>60</v>
      </c>
      <c r="AX627" t="s">
        <v>60</v>
      </c>
      <c r="AY627" t="s">
        <v>60</v>
      </c>
      <c r="BA627" t="b">
        <v>0</v>
      </c>
      <c r="BB627" t="s">
        <v>60</v>
      </c>
      <c r="BD627" t="s">
        <v>60</v>
      </c>
    </row>
    <row r="628" spans="1:56" x14ac:dyDescent="0.25">
      <c r="A628" t="s">
        <v>306</v>
      </c>
      <c r="B628" t="s">
        <v>755</v>
      </c>
      <c r="C628">
        <v>2003430</v>
      </c>
      <c r="D628" t="s">
        <v>58</v>
      </c>
      <c r="E628" t="s">
        <v>58</v>
      </c>
      <c r="F628" t="s">
        <v>336</v>
      </c>
      <c r="G628" t="s">
        <v>439</v>
      </c>
      <c r="H628" t="s">
        <v>337</v>
      </c>
      <c r="I628" t="s">
        <v>60</v>
      </c>
      <c r="J628" t="s">
        <v>338</v>
      </c>
      <c r="K628" t="s">
        <v>62</v>
      </c>
      <c r="L628">
        <v>5</v>
      </c>
      <c r="N628" t="str">
        <f t="shared" si="25"/>
        <v>0</v>
      </c>
      <c r="O628">
        <v>5</v>
      </c>
      <c r="P628" t="s">
        <v>96</v>
      </c>
      <c r="Q628" t="s">
        <v>64</v>
      </c>
      <c r="R628" t="s">
        <v>79</v>
      </c>
      <c r="S628" t="s">
        <v>65</v>
      </c>
      <c r="T628" t="s">
        <v>66</v>
      </c>
      <c r="U628" t="s">
        <v>67</v>
      </c>
      <c r="V628" t="s">
        <v>67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68</v>
      </c>
      <c r="AD628" t="b">
        <v>0</v>
      </c>
      <c r="AE628" t="b">
        <v>0</v>
      </c>
      <c r="AF628" t="s">
        <v>69</v>
      </c>
      <c r="AG628" t="s">
        <v>60</v>
      </c>
      <c r="AH628" t="s">
        <v>60</v>
      </c>
      <c r="AI628" t="b">
        <v>1</v>
      </c>
      <c r="AJ628" t="s">
        <v>60</v>
      </c>
      <c r="AK628" t="s">
        <v>60</v>
      </c>
      <c r="AL628" t="s">
        <v>60</v>
      </c>
      <c r="AM628" t="s">
        <v>60</v>
      </c>
      <c r="AN628" t="s">
        <v>60</v>
      </c>
      <c r="AO628" t="s">
        <v>70</v>
      </c>
      <c r="AP628" t="b">
        <v>0</v>
      </c>
      <c r="AQ628" t="b">
        <v>0</v>
      </c>
      <c r="AR628" t="s">
        <v>71</v>
      </c>
      <c r="AS628" t="b">
        <v>0</v>
      </c>
      <c r="AT628" t="s">
        <v>60</v>
      </c>
      <c r="AU628" t="s">
        <v>60</v>
      </c>
      <c r="AX628" t="s">
        <v>60</v>
      </c>
      <c r="AY628" t="s">
        <v>60</v>
      </c>
      <c r="BA628" t="b">
        <v>0</v>
      </c>
      <c r="BB628" t="s">
        <v>60</v>
      </c>
      <c r="BD628" t="s">
        <v>60</v>
      </c>
    </row>
    <row r="629" spans="1:56" x14ac:dyDescent="0.25">
      <c r="A629" t="s">
        <v>306</v>
      </c>
      <c r="B629" t="s">
        <v>756</v>
      </c>
      <c r="C629">
        <v>2001310</v>
      </c>
      <c r="D629" t="s">
        <v>85</v>
      </c>
      <c r="E629" t="s">
        <v>85</v>
      </c>
      <c r="F629" t="s">
        <v>546</v>
      </c>
      <c r="G629" t="s">
        <v>439</v>
      </c>
      <c r="H629" t="s">
        <v>548</v>
      </c>
      <c r="I629" t="s">
        <v>60</v>
      </c>
      <c r="J629" t="s">
        <v>549</v>
      </c>
      <c r="K629" t="s">
        <v>62</v>
      </c>
      <c r="L629">
        <v>25</v>
      </c>
      <c r="N629" t="str">
        <f t="shared" si="25"/>
        <v>0</v>
      </c>
      <c r="O629">
        <v>25</v>
      </c>
      <c r="P629" t="s">
        <v>96</v>
      </c>
      <c r="Q629" t="s">
        <v>79</v>
      </c>
      <c r="R629" t="s">
        <v>79</v>
      </c>
      <c r="S629" t="s">
        <v>65</v>
      </c>
      <c r="T629" t="s">
        <v>66</v>
      </c>
      <c r="U629" t="s">
        <v>67</v>
      </c>
      <c r="V629" t="s">
        <v>67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68</v>
      </c>
      <c r="AD629" t="b">
        <v>0</v>
      </c>
      <c r="AE629" t="b">
        <v>0</v>
      </c>
      <c r="AF629" t="s">
        <v>69</v>
      </c>
      <c r="AG629" t="s">
        <v>60</v>
      </c>
      <c r="AH629" t="s">
        <v>60</v>
      </c>
      <c r="AI629" t="b">
        <v>1</v>
      </c>
      <c r="AJ629" t="s">
        <v>60</v>
      </c>
      <c r="AK629" t="s">
        <v>60</v>
      </c>
      <c r="AL629" t="s">
        <v>60</v>
      </c>
      <c r="AM629" t="s">
        <v>60</v>
      </c>
      <c r="AN629" t="s">
        <v>60</v>
      </c>
      <c r="AO629" t="s">
        <v>70</v>
      </c>
      <c r="AP629" t="b">
        <v>0</v>
      </c>
      <c r="AQ629" t="b">
        <v>0</v>
      </c>
      <c r="AR629" t="s">
        <v>71</v>
      </c>
      <c r="AS629" t="b">
        <v>0</v>
      </c>
      <c r="AT629" t="s">
        <v>60</v>
      </c>
      <c r="AU629" t="s">
        <v>60</v>
      </c>
      <c r="AX629" t="s">
        <v>60</v>
      </c>
      <c r="AY629" t="s">
        <v>60</v>
      </c>
      <c r="BA629" t="b">
        <v>0</v>
      </c>
      <c r="BB629" t="s">
        <v>60</v>
      </c>
      <c r="BD629" t="s">
        <v>60</v>
      </c>
    </row>
    <row r="630" spans="1:56" x14ac:dyDescent="0.25">
      <c r="A630" t="s">
        <v>306</v>
      </c>
      <c r="B630" t="s">
        <v>588</v>
      </c>
      <c r="C630">
        <v>2000310</v>
      </c>
      <c r="D630" t="s">
        <v>81</v>
      </c>
      <c r="E630" t="s">
        <v>81</v>
      </c>
      <c r="G630" t="s">
        <v>544</v>
      </c>
      <c r="H630" t="s">
        <v>327</v>
      </c>
      <c r="I630" t="s">
        <v>60</v>
      </c>
      <c r="J630" t="s">
        <v>328</v>
      </c>
      <c r="K630" t="s">
        <v>62</v>
      </c>
      <c r="L630">
        <v>25</v>
      </c>
      <c r="N630" t="str">
        <f t="shared" si="25"/>
        <v>0</v>
      </c>
      <c r="O630">
        <v>25</v>
      </c>
      <c r="P630" t="s">
        <v>96</v>
      </c>
      <c r="Q630" t="s">
        <v>79</v>
      </c>
      <c r="S630" t="s">
        <v>65</v>
      </c>
      <c r="T630" t="s">
        <v>66</v>
      </c>
      <c r="U630" t="s">
        <v>67</v>
      </c>
      <c r="V630" t="s">
        <v>67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68</v>
      </c>
      <c r="AD630" t="b">
        <v>0</v>
      </c>
      <c r="AE630" t="b">
        <v>0</v>
      </c>
      <c r="AF630" t="s">
        <v>69</v>
      </c>
      <c r="AG630" t="s">
        <v>60</v>
      </c>
      <c r="AH630" t="s">
        <v>60</v>
      </c>
      <c r="AI630" t="b">
        <v>1</v>
      </c>
      <c r="AJ630" t="s">
        <v>60</v>
      </c>
      <c r="AK630" t="s">
        <v>60</v>
      </c>
      <c r="AL630" t="s">
        <v>60</v>
      </c>
      <c r="AM630" t="s">
        <v>60</v>
      </c>
      <c r="AN630" t="s">
        <v>60</v>
      </c>
      <c r="AO630" t="s">
        <v>70</v>
      </c>
      <c r="AP630" t="b">
        <v>0</v>
      </c>
      <c r="AQ630" t="b">
        <v>0</v>
      </c>
      <c r="AR630" t="s">
        <v>71</v>
      </c>
      <c r="AS630" t="b">
        <v>0</v>
      </c>
      <c r="AT630" t="s">
        <v>60</v>
      </c>
      <c r="AU630" t="s">
        <v>60</v>
      </c>
      <c r="AX630" t="s">
        <v>60</v>
      </c>
      <c r="AY630" t="s">
        <v>60</v>
      </c>
      <c r="BA630" t="b">
        <v>0</v>
      </c>
      <c r="BB630" t="s">
        <v>60</v>
      </c>
      <c r="BD630" t="s">
        <v>60</v>
      </c>
    </row>
    <row r="631" spans="1:56" x14ac:dyDescent="0.25">
      <c r="A631" t="s">
        <v>161</v>
      </c>
      <c r="B631" t="s">
        <v>757</v>
      </c>
      <c r="C631">
        <v>1001370</v>
      </c>
      <c r="D631" t="s">
        <v>102</v>
      </c>
      <c r="E631" t="s">
        <v>102</v>
      </c>
      <c r="F631" t="s">
        <v>758</v>
      </c>
      <c r="G631" t="s">
        <v>759</v>
      </c>
      <c r="H631" t="str">
        <f>"01108"</f>
        <v>01108</v>
      </c>
      <c r="I631" t="s">
        <v>60</v>
      </c>
      <c r="J631" t="s">
        <v>760</v>
      </c>
      <c r="K631" t="s">
        <v>62</v>
      </c>
      <c r="L631">
        <v>25</v>
      </c>
      <c r="N631" t="str">
        <f t="shared" si="25"/>
        <v>0</v>
      </c>
      <c r="O631">
        <v>25</v>
      </c>
      <c r="P631" t="s">
        <v>96</v>
      </c>
      <c r="Q631" t="s">
        <v>79</v>
      </c>
      <c r="R631" t="s">
        <v>79</v>
      </c>
      <c r="S631" t="s">
        <v>65</v>
      </c>
      <c r="T631" t="s">
        <v>66</v>
      </c>
      <c r="U631" t="s">
        <v>67</v>
      </c>
      <c r="V631" t="s">
        <v>67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68</v>
      </c>
      <c r="AD631" t="b">
        <v>0</v>
      </c>
      <c r="AE631" t="b">
        <v>0</v>
      </c>
      <c r="AF631" t="s">
        <v>69</v>
      </c>
      <c r="AG631" t="s">
        <v>60</v>
      </c>
      <c r="AH631" t="s">
        <v>60</v>
      </c>
      <c r="AI631" t="b">
        <v>1</v>
      </c>
      <c r="AJ631" t="s">
        <v>60</v>
      </c>
      <c r="AK631" t="s">
        <v>60</v>
      </c>
      <c r="AL631" t="s">
        <v>142</v>
      </c>
      <c r="AM631" t="s">
        <v>60</v>
      </c>
      <c r="AN631" t="s">
        <v>60</v>
      </c>
      <c r="AO631" t="s">
        <v>70</v>
      </c>
      <c r="AP631" t="b">
        <v>0</v>
      </c>
      <c r="AQ631" t="b">
        <v>0</v>
      </c>
      <c r="AR631" t="s">
        <v>71</v>
      </c>
      <c r="AS631" t="b">
        <v>0</v>
      </c>
      <c r="AT631" t="s">
        <v>60</v>
      </c>
      <c r="AU631" t="s">
        <v>60</v>
      </c>
      <c r="AX631" t="s">
        <v>60</v>
      </c>
      <c r="AY631" t="s">
        <v>60</v>
      </c>
      <c r="BA631" t="b">
        <v>1</v>
      </c>
      <c r="BB631" t="s">
        <v>60</v>
      </c>
      <c r="BD631" t="s">
        <v>60</v>
      </c>
    </row>
    <row r="632" spans="1:56" x14ac:dyDescent="0.25">
      <c r="A632" t="s">
        <v>761</v>
      </c>
      <c r="B632" t="s">
        <v>762</v>
      </c>
      <c r="C632">
        <v>1000410</v>
      </c>
      <c r="D632" t="s">
        <v>73</v>
      </c>
      <c r="E632" t="s">
        <v>102</v>
      </c>
      <c r="F632" t="s">
        <v>763</v>
      </c>
      <c r="G632" t="s">
        <v>764</v>
      </c>
      <c r="H632" t="str">
        <f>"01261"</f>
        <v>01261</v>
      </c>
      <c r="I632" t="s">
        <v>60</v>
      </c>
      <c r="J632" t="s">
        <v>765</v>
      </c>
      <c r="K632" t="s">
        <v>62</v>
      </c>
      <c r="L632">
        <v>21</v>
      </c>
      <c r="N632" t="str">
        <f t="shared" si="25"/>
        <v>0</v>
      </c>
      <c r="O632">
        <v>21</v>
      </c>
      <c r="P632" t="s">
        <v>96</v>
      </c>
      <c r="Q632" t="s">
        <v>79</v>
      </c>
      <c r="R632" t="s">
        <v>79</v>
      </c>
      <c r="S632" t="s">
        <v>65</v>
      </c>
      <c r="T632" t="s">
        <v>66</v>
      </c>
      <c r="U632" t="s">
        <v>67</v>
      </c>
      <c r="V632" t="s">
        <v>67</v>
      </c>
      <c r="X632" t="b">
        <v>1</v>
      </c>
      <c r="Y632" t="b">
        <v>1</v>
      </c>
      <c r="Z632" t="b">
        <v>1</v>
      </c>
      <c r="AA632">
        <v>103</v>
      </c>
      <c r="AB632">
        <v>460</v>
      </c>
      <c r="AC632" t="s">
        <v>68</v>
      </c>
      <c r="AD632" t="b">
        <v>0</v>
      </c>
      <c r="AE632" t="b">
        <v>0</v>
      </c>
      <c r="AF632" t="s">
        <v>69</v>
      </c>
      <c r="AG632" t="s">
        <v>60</v>
      </c>
      <c r="AH632" t="s">
        <v>60</v>
      </c>
      <c r="AI632" t="b">
        <v>1</v>
      </c>
      <c r="AJ632" t="s">
        <v>60</v>
      </c>
      <c r="AK632" t="s">
        <v>60</v>
      </c>
      <c r="AL632" t="s">
        <v>60</v>
      </c>
      <c r="AM632" t="s">
        <v>60</v>
      </c>
      <c r="AN632" t="s">
        <v>60</v>
      </c>
      <c r="AO632" t="s">
        <v>70</v>
      </c>
      <c r="AP632" t="b">
        <v>0</v>
      </c>
      <c r="AQ632" t="b">
        <v>0</v>
      </c>
      <c r="AR632" t="s">
        <v>766</v>
      </c>
      <c r="AS632" t="b">
        <v>0</v>
      </c>
      <c r="AT632" t="s">
        <v>60</v>
      </c>
      <c r="AU632" t="s">
        <v>60</v>
      </c>
      <c r="AX632" t="s">
        <v>60</v>
      </c>
      <c r="AY632" t="s">
        <v>60</v>
      </c>
      <c r="BA632" t="b">
        <v>0</v>
      </c>
      <c r="BB632" t="s">
        <v>60</v>
      </c>
      <c r="BD632" t="s">
        <v>60</v>
      </c>
    </row>
    <row r="633" spans="1:56" x14ac:dyDescent="0.25">
      <c r="A633" t="s">
        <v>247</v>
      </c>
      <c r="B633" t="s">
        <v>574</v>
      </c>
      <c r="C633">
        <v>1206300</v>
      </c>
      <c r="D633" t="s">
        <v>85</v>
      </c>
      <c r="E633" t="s">
        <v>85</v>
      </c>
      <c r="F633" t="s">
        <v>278</v>
      </c>
      <c r="G633" t="s">
        <v>767</v>
      </c>
      <c r="H633" t="str">
        <f>"01203"</f>
        <v>01203</v>
      </c>
      <c r="I633" t="s">
        <v>60</v>
      </c>
      <c r="J633" t="s">
        <v>279</v>
      </c>
      <c r="K633" t="s">
        <v>62</v>
      </c>
      <c r="L633">
        <v>28</v>
      </c>
      <c r="N633" t="str">
        <f t="shared" si="25"/>
        <v>0</v>
      </c>
      <c r="O633">
        <v>28</v>
      </c>
      <c r="P633" t="s">
        <v>96</v>
      </c>
      <c r="Q633" t="s">
        <v>79</v>
      </c>
      <c r="R633" t="s">
        <v>79</v>
      </c>
      <c r="S633" t="s">
        <v>65</v>
      </c>
      <c r="T633" t="s">
        <v>66</v>
      </c>
      <c r="U633" t="s">
        <v>67</v>
      </c>
      <c r="V633" t="s">
        <v>67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68</v>
      </c>
      <c r="AD633" t="b">
        <v>0</v>
      </c>
      <c r="AE633" t="b">
        <v>0</v>
      </c>
      <c r="AF633" t="s">
        <v>69</v>
      </c>
      <c r="AG633" t="s">
        <v>60</v>
      </c>
      <c r="AH633" t="s">
        <v>60</v>
      </c>
      <c r="AI633" t="b">
        <v>1</v>
      </c>
      <c r="AJ633" t="s">
        <v>60</v>
      </c>
      <c r="AK633" t="s">
        <v>60</v>
      </c>
      <c r="AL633" t="s">
        <v>60</v>
      </c>
      <c r="AM633" t="s">
        <v>60</v>
      </c>
      <c r="AN633" t="s">
        <v>60</v>
      </c>
      <c r="AO633" t="s">
        <v>70</v>
      </c>
      <c r="AP633" t="b">
        <v>0</v>
      </c>
      <c r="AQ633" t="b">
        <v>0</v>
      </c>
      <c r="AR633" t="s">
        <v>71</v>
      </c>
      <c r="AS633" t="b">
        <v>0</v>
      </c>
      <c r="AT633" t="s">
        <v>60</v>
      </c>
      <c r="AU633" t="s">
        <v>60</v>
      </c>
      <c r="AX633" t="s">
        <v>60</v>
      </c>
      <c r="AY633" t="s">
        <v>60</v>
      </c>
      <c r="BA633" t="b">
        <v>0</v>
      </c>
      <c r="BB633" t="s">
        <v>60</v>
      </c>
      <c r="BD633" t="s">
        <v>60</v>
      </c>
    </row>
    <row r="634" spans="1:56" x14ac:dyDescent="0.25">
      <c r="A634" t="s">
        <v>306</v>
      </c>
      <c r="B634" t="s">
        <v>588</v>
      </c>
      <c r="C634">
        <v>2000310</v>
      </c>
      <c r="D634" t="s">
        <v>73</v>
      </c>
      <c r="E634" t="s">
        <v>73</v>
      </c>
      <c r="F634" t="s">
        <v>330</v>
      </c>
      <c r="G634" t="s">
        <v>440</v>
      </c>
      <c r="H634">
        <v>99615</v>
      </c>
      <c r="I634" t="s">
        <v>60</v>
      </c>
      <c r="J634" t="s">
        <v>331</v>
      </c>
      <c r="K634" t="s">
        <v>62</v>
      </c>
      <c r="L634">
        <v>25</v>
      </c>
      <c r="N634" t="str">
        <f t="shared" si="25"/>
        <v>0</v>
      </c>
      <c r="O634">
        <v>25</v>
      </c>
      <c r="P634" t="s">
        <v>96</v>
      </c>
      <c r="Q634" t="s">
        <v>79</v>
      </c>
      <c r="R634" t="s">
        <v>79</v>
      </c>
      <c r="S634" t="s">
        <v>65</v>
      </c>
      <c r="T634" t="s">
        <v>66</v>
      </c>
      <c r="U634" t="s">
        <v>67</v>
      </c>
      <c r="V634" t="s">
        <v>67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68</v>
      </c>
      <c r="AD634" t="b">
        <v>0</v>
      </c>
      <c r="AE634" t="b">
        <v>0</v>
      </c>
      <c r="AF634" t="s">
        <v>69</v>
      </c>
      <c r="AG634" t="s">
        <v>60</v>
      </c>
      <c r="AH634" t="s">
        <v>60</v>
      </c>
      <c r="AI634" t="b">
        <v>1</v>
      </c>
      <c r="AJ634" t="s">
        <v>60</v>
      </c>
      <c r="AK634" t="s">
        <v>60</v>
      </c>
      <c r="AL634" t="s">
        <v>60</v>
      </c>
      <c r="AM634" t="s">
        <v>60</v>
      </c>
      <c r="AN634" t="s">
        <v>60</v>
      </c>
      <c r="AO634" t="s">
        <v>70</v>
      </c>
      <c r="AP634" t="b">
        <v>0</v>
      </c>
      <c r="AQ634" t="b">
        <v>0</v>
      </c>
      <c r="AR634" t="s">
        <v>71</v>
      </c>
      <c r="AS634" t="b">
        <v>0</v>
      </c>
      <c r="AT634" t="s">
        <v>60</v>
      </c>
      <c r="AU634" t="s">
        <v>60</v>
      </c>
      <c r="AX634" t="s">
        <v>60</v>
      </c>
      <c r="AY634" t="s">
        <v>60</v>
      </c>
      <c r="BA634" t="b">
        <v>0</v>
      </c>
      <c r="BB634" t="s">
        <v>60</v>
      </c>
      <c r="BD634" t="s">
        <v>60</v>
      </c>
    </row>
    <row r="635" spans="1:56" x14ac:dyDescent="0.25">
      <c r="A635" t="s">
        <v>306</v>
      </c>
      <c r="B635" t="s">
        <v>588</v>
      </c>
      <c r="C635">
        <v>2000310</v>
      </c>
      <c r="D635" t="s">
        <v>81</v>
      </c>
      <c r="E635" t="s">
        <v>81</v>
      </c>
      <c r="G635" t="s">
        <v>605</v>
      </c>
      <c r="H635" t="str">
        <f>"01402"</f>
        <v>01402</v>
      </c>
      <c r="I635" t="s">
        <v>60</v>
      </c>
      <c r="J635" t="s">
        <v>627</v>
      </c>
      <c r="K635" t="s">
        <v>62</v>
      </c>
      <c r="L635">
        <v>25</v>
      </c>
      <c r="N635" t="str">
        <f t="shared" si="25"/>
        <v>0</v>
      </c>
      <c r="O635">
        <v>25</v>
      </c>
      <c r="P635" t="s">
        <v>96</v>
      </c>
      <c r="Q635" t="s">
        <v>79</v>
      </c>
      <c r="S635" t="s">
        <v>65</v>
      </c>
      <c r="T635" t="s">
        <v>66</v>
      </c>
      <c r="U635" t="s">
        <v>67</v>
      </c>
      <c r="V635" t="s">
        <v>67</v>
      </c>
      <c r="X635" t="b">
        <v>1</v>
      </c>
      <c r="Y635" t="b">
        <v>1</v>
      </c>
      <c r="Z635" t="b">
        <v>1</v>
      </c>
      <c r="AA635">
        <v>103</v>
      </c>
      <c r="AB635">
        <v>230</v>
      </c>
      <c r="AC635" t="s">
        <v>68</v>
      </c>
      <c r="AD635" t="b">
        <v>0</v>
      </c>
      <c r="AE635" t="b">
        <v>0</v>
      </c>
      <c r="AF635" t="s">
        <v>69</v>
      </c>
      <c r="AG635" t="s">
        <v>60</v>
      </c>
      <c r="AH635" t="s">
        <v>60</v>
      </c>
      <c r="AI635" t="b">
        <v>1</v>
      </c>
      <c r="AJ635" t="s">
        <v>60</v>
      </c>
      <c r="AK635" t="s">
        <v>60</v>
      </c>
      <c r="AL635" t="s">
        <v>60</v>
      </c>
      <c r="AM635" t="s">
        <v>60</v>
      </c>
      <c r="AN635" t="s">
        <v>60</v>
      </c>
      <c r="AO635" t="s">
        <v>70</v>
      </c>
      <c r="AP635" t="b">
        <v>0</v>
      </c>
      <c r="AQ635" t="b">
        <v>0</v>
      </c>
      <c r="AR635" t="s">
        <v>71</v>
      </c>
      <c r="AS635" t="b">
        <v>0</v>
      </c>
      <c r="AT635" t="s">
        <v>60</v>
      </c>
      <c r="AU635" t="s">
        <v>60</v>
      </c>
      <c r="AX635" t="s">
        <v>60</v>
      </c>
      <c r="AY635" t="s">
        <v>60</v>
      </c>
      <c r="BA635" t="b">
        <v>0</v>
      </c>
      <c r="BB635" t="s">
        <v>60</v>
      </c>
      <c r="BD635" t="s">
        <v>60</v>
      </c>
    </row>
    <row r="636" spans="1:56" x14ac:dyDescent="0.25">
      <c r="A636" t="s">
        <v>179</v>
      </c>
      <c r="B636" t="s">
        <v>180</v>
      </c>
      <c r="C636">
        <v>8405110</v>
      </c>
      <c r="D636" t="s">
        <v>105</v>
      </c>
      <c r="E636" t="s">
        <v>105</v>
      </c>
      <c r="F636" t="s">
        <v>181</v>
      </c>
      <c r="G636" t="s">
        <v>443</v>
      </c>
      <c r="H636" t="str">
        <f>"01654"</f>
        <v>01654</v>
      </c>
      <c r="I636" t="s">
        <v>60</v>
      </c>
      <c r="J636" t="s">
        <v>182</v>
      </c>
      <c r="K636" t="s">
        <v>62</v>
      </c>
      <c r="L636">
        <v>20</v>
      </c>
      <c r="N636" t="str">
        <f t="shared" si="25"/>
        <v>0</v>
      </c>
      <c r="O636">
        <v>20</v>
      </c>
      <c r="P636" t="s">
        <v>96</v>
      </c>
      <c r="Q636" t="s">
        <v>79</v>
      </c>
      <c r="R636" t="s">
        <v>79</v>
      </c>
      <c r="S636" t="s">
        <v>65</v>
      </c>
      <c r="T636" t="s">
        <v>66</v>
      </c>
      <c r="U636" t="s">
        <v>67</v>
      </c>
      <c r="V636" t="s">
        <v>67</v>
      </c>
      <c r="X636" t="b">
        <v>1</v>
      </c>
      <c r="Y636" t="b">
        <v>1</v>
      </c>
      <c r="Z636" t="b">
        <v>1</v>
      </c>
      <c r="AA636">
        <v>300</v>
      </c>
      <c r="AB636">
        <v>230</v>
      </c>
      <c r="AC636" t="s">
        <v>68</v>
      </c>
      <c r="AD636" t="b">
        <v>0</v>
      </c>
      <c r="AE636" t="b">
        <v>0</v>
      </c>
      <c r="AF636" t="s">
        <v>69</v>
      </c>
      <c r="AG636" t="s">
        <v>60</v>
      </c>
      <c r="AH636" t="s">
        <v>60</v>
      </c>
      <c r="AI636" t="b">
        <v>1</v>
      </c>
      <c r="AJ636" t="s">
        <v>60</v>
      </c>
      <c r="AK636" t="s">
        <v>60</v>
      </c>
      <c r="AL636" t="s">
        <v>60</v>
      </c>
      <c r="AM636" t="s">
        <v>60</v>
      </c>
      <c r="AN636" t="s">
        <v>60</v>
      </c>
      <c r="AO636" t="s">
        <v>117</v>
      </c>
      <c r="AP636" t="b">
        <v>0</v>
      </c>
      <c r="AQ636" t="b">
        <v>0</v>
      </c>
      <c r="AR636" t="s">
        <v>71</v>
      </c>
      <c r="AS636" t="b">
        <v>0</v>
      </c>
      <c r="AT636" t="s">
        <v>60</v>
      </c>
      <c r="AU636" t="s">
        <v>60</v>
      </c>
      <c r="AX636" t="s">
        <v>60</v>
      </c>
      <c r="AY636" t="s">
        <v>60</v>
      </c>
      <c r="BA636" t="b">
        <v>0</v>
      </c>
      <c r="BB636" t="s">
        <v>60</v>
      </c>
      <c r="BC636">
        <v>8405100</v>
      </c>
      <c r="BD636" t="s">
        <v>60</v>
      </c>
    </row>
    <row r="637" spans="1:56" x14ac:dyDescent="0.25">
      <c r="A637" t="s">
        <v>306</v>
      </c>
      <c r="B637" t="s">
        <v>588</v>
      </c>
      <c r="C637">
        <v>2000310</v>
      </c>
      <c r="D637" t="s">
        <v>98</v>
      </c>
      <c r="E637" t="s">
        <v>98</v>
      </c>
      <c r="G637" t="s">
        <v>636</v>
      </c>
      <c r="H637" t="str">
        <f>"01504"</f>
        <v>01504</v>
      </c>
      <c r="I637" t="s">
        <v>60</v>
      </c>
      <c r="J637" t="s">
        <v>314</v>
      </c>
      <c r="K637" t="s">
        <v>62</v>
      </c>
      <c r="L637">
        <v>25</v>
      </c>
      <c r="N637" t="str">
        <f t="shared" si="25"/>
        <v>0</v>
      </c>
      <c r="O637">
        <v>25</v>
      </c>
      <c r="P637" t="s">
        <v>96</v>
      </c>
      <c r="Q637" t="s">
        <v>79</v>
      </c>
      <c r="S637" t="s">
        <v>65</v>
      </c>
      <c r="T637" t="s">
        <v>66</v>
      </c>
      <c r="U637" t="s">
        <v>67</v>
      </c>
      <c r="V637" t="s">
        <v>67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68</v>
      </c>
      <c r="AD637" t="b">
        <v>0</v>
      </c>
      <c r="AE637" t="b">
        <v>0</v>
      </c>
      <c r="AF637" t="s">
        <v>69</v>
      </c>
      <c r="AG637" t="s">
        <v>60</v>
      </c>
      <c r="AH637" t="s">
        <v>60</v>
      </c>
      <c r="AI637" t="b">
        <v>1</v>
      </c>
      <c r="AJ637" t="s">
        <v>60</v>
      </c>
      <c r="AK637" t="s">
        <v>60</v>
      </c>
      <c r="AL637" t="s">
        <v>60</v>
      </c>
      <c r="AM637" t="s">
        <v>60</v>
      </c>
      <c r="AN637" t="s">
        <v>60</v>
      </c>
      <c r="AO637" t="s">
        <v>70</v>
      </c>
      <c r="AP637" t="b">
        <v>0</v>
      </c>
      <c r="AQ637" t="b">
        <v>0</v>
      </c>
      <c r="AR637" t="s">
        <v>71</v>
      </c>
      <c r="AS637" t="b">
        <v>0</v>
      </c>
      <c r="AT637" t="s">
        <v>60</v>
      </c>
      <c r="AU637" t="s">
        <v>60</v>
      </c>
      <c r="AX637" t="s">
        <v>60</v>
      </c>
      <c r="AY637" t="s">
        <v>60</v>
      </c>
      <c r="BA637" t="b">
        <v>0</v>
      </c>
      <c r="BB637" t="s">
        <v>60</v>
      </c>
      <c r="BD637" t="s">
        <v>60</v>
      </c>
    </row>
    <row r="638" spans="1:56" x14ac:dyDescent="0.25">
      <c r="A638" t="s">
        <v>93</v>
      </c>
      <c r="B638" t="s">
        <v>99</v>
      </c>
      <c r="C638">
        <v>2100310</v>
      </c>
      <c r="D638" t="s">
        <v>81</v>
      </c>
      <c r="E638" t="s">
        <v>81</v>
      </c>
      <c r="F638" t="s">
        <v>768</v>
      </c>
      <c r="G638" t="s">
        <v>769</v>
      </c>
      <c r="H638" t="str">
        <f>"01702"</f>
        <v>01702</v>
      </c>
      <c r="I638" t="s">
        <v>60</v>
      </c>
      <c r="J638" t="s">
        <v>770</v>
      </c>
      <c r="K638" t="s">
        <v>62</v>
      </c>
      <c r="L638">
        <v>26</v>
      </c>
      <c r="N638" t="str">
        <f t="shared" si="25"/>
        <v>0</v>
      </c>
      <c r="O638">
        <v>26</v>
      </c>
      <c r="P638" t="s">
        <v>96</v>
      </c>
      <c r="Q638" t="s">
        <v>79</v>
      </c>
      <c r="R638" t="s">
        <v>79</v>
      </c>
      <c r="S638" t="s">
        <v>65</v>
      </c>
      <c r="T638" t="s">
        <v>66</v>
      </c>
      <c r="U638" t="s">
        <v>67</v>
      </c>
      <c r="V638" t="s">
        <v>67</v>
      </c>
      <c r="X638" t="b">
        <v>1</v>
      </c>
      <c r="Y638" t="b">
        <v>1</v>
      </c>
      <c r="Z638" t="b">
        <v>1</v>
      </c>
      <c r="AA638">
        <v>103</v>
      </c>
      <c r="AB638">
        <v>230</v>
      </c>
      <c r="AC638" t="s">
        <v>68</v>
      </c>
      <c r="AD638" t="b">
        <v>0</v>
      </c>
      <c r="AE638" t="b">
        <v>0</v>
      </c>
      <c r="AF638" t="s">
        <v>69</v>
      </c>
      <c r="AG638" t="s">
        <v>60</v>
      </c>
      <c r="AH638" t="s">
        <v>60</v>
      </c>
      <c r="AI638" t="b">
        <v>1</v>
      </c>
      <c r="AJ638" t="s">
        <v>60</v>
      </c>
      <c r="AK638" t="s">
        <v>60</v>
      </c>
      <c r="AL638" t="s">
        <v>60</v>
      </c>
      <c r="AM638" t="s">
        <v>60</v>
      </c>
      <c r="AN638" t="s">
        <v>97</v>
      </c>
      <c r="AO638" t="s">
        <v>70</v>
      </c>
      <c r="AP638" t="b">
        <v>0</v>
      </c>
      <c r="AQ638" t="b">
        <v>0</v>
      </c>
      <c r="AR638" t="s">
        <v>71</v>
      </c>
      <c r="AS638" t="b">
        <v>0</v>
      </c>
      <c r="AT638" t="s">
        <v>60</v>
      </c>
      <c r="AU638" t="s">
        <v>60</v>
      </c>
      <c r="AX638" t="s">
        <v>60</v>
      </c>
      <c r="AY638" t="s">
        <v>60</v>
      </c>
      <c r="BA638" t="b">
        <v>0</v>
      </c>
      <c r="BB638" t="s">
        <v>60</v>
      </c>
      <c r="BD638" t="s">
        <v>60</v>
      </c>
    </row>
    <row r="639" spans="1:56" x14ac:dyDescent="0.25">
      <c r="A639" t="s">
        <v>247</v>
      </c>
      <c r="B639" t="s">
        <v>574</v>
      </c>
      <c r="C639">
        <v>1206300</v>
      </c>
      <c r="D639" t="s">
        <v>102</v>
      </c>
      <c r="E639" t="s">
        <v>102</v>
      </c>
      <c r="F639" t="s">
        <v>278</v>
      </c>
      <c r="G639" t="s">
        <v>733</v>
      </c>
      <c r="H639" t="str">
        <f>"01203"</f>
        <v>01203</v>
      </c>
      <c r="I639" t="s">
        <v>60</v>
      </c>
      <c r="J639" t="s">
        <v>279</v>
      </c>
      <c r="K639" t="s">
        <v>62</v>
      </c>
      <c r="L639">
        <v>28</v>
      </c>
      <c r="N639" t="str">
        <f t="shared" si="25"/>
        <v>0</v>
      </c>
      <c r="O639">
        <v>28</v>
      </c>
      <c r="P639" t="s">
        <v>96</v>
      </c>
      <c r="Q639" t="s">
        <v>79</v>
      </c>
      <c r="R639" t="s">
        <v>79</v>
      </c>
      <c r="S639" t="s">
        <v>65</v>
      </c>
      <c r="T639" t="s">
        <v>66</v>
      </c>
      <c r="U639" t="s">
        <v>67</v>
      </c>
      <c r="V639" t="s">
        <v>67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68</v>
      </c>
      <c r="AD639" t="b">
        <v>0</v>
      </c>
      <c r="AE639" t="b">
        <v>0</v>
      </c>
      <c r="AF639" t="s">
        <v>69</v>
      </c>
      <c r="AG639" t="s">
        <v>60</v>
      </c>
      <c r="AH639" t="s">
        <v>60</v>
      </c>
      <c r="AI639" t="b">
        <v>1</v>
      </c>
      <c r="AJ639" t="s">
        <v>60</v>
      </c>
      <c r="AK639" t="s">
        <v>60</v>
      </c>
      <c r="AL639" t="s">
        <v>60</v>
      </c>
      <c r="AM639" t="s">
        <v>60</v>
      </c>
      <c r="AN639" t="s">
        <v>60</v>
      </c>
      <c r="AO639" t="s">
        <v>70</v>
      </c>
      <c r="AP639" t="b">
        <v>0</v>
      </c>
      <c r="AQ639" t="b">
        <v>0</v>
      </c>
      <c r="AR639" t="s">
        <v>71</v>
      </c>
      <c r="AS639" t="b">
        <v>0</v>
      </c>
      <c r="AT639" t="s">
        <v>60</v>
      </c>
      <c r="AU639" t="s">
        <v>60</v>
      </c>
      <c r="AX639" t="s">
        <v>60</v>
      </c>
      <c r="AY639" t="s">
        <v>60</v>
      </c>
      <c r="BA639" t="b">
        <v>0</v>
      </c>
      <c r="BB639" t="s">
        <v>60</v>
      </c>
      <c r="BD639" t="s">
        <v>60</v>
      </c>
    </row>
    <row r="640" spans="1:56" x14ac:dyDescent="0.25">
      <c r="A640" t="s">
        <v>247</v>
      </c>
      <c r="B640" t="s">
        <v>277</v>
      </c>
      <c r="C640">
        <v>1200315</v>
      </c>
      <c r="D640" t="s">
        <v>85</v>
      </c>
      <c r="E640" t="s">
        <v>85</v>
      </c>
      <c r="F640" t="s">
        <v>422</v>
      </c>
      <c r="G640" t="s">
        <v>771</v>
      </c>
      <c r="H640" t="str">
        <f>"01204"</f>
        <v>01204</v>
      </c>
      <c r="I640" t="s">
        <v>60</v>
      </c>
      <c r="J640" t="s">
        <v>423</v>
      </c>
      <c r="K640" t="s">
        <v>62</v>
      </c>
      <c r="L640">
        <v>25</v>
      </c>
      <c r="N640" t="str">
        <f t="shared" si="25"/>
        <v>0</v>
      </c>
      <c r="O640">
        <v>25</v>
      </c>
      <c r="P640" t="s">
        <v>78</v>
      </c>
      <c r="Q640" t="s">
        <v>79</v>
      </c>
      <c r="R640" t="s">
        <v>79</v>
      </c>
      <c r="S640" t="s">
        <v>65</v>
      </c>
      <c r="T640" t="s">
        <v>66</v>
      </c>
      <c r="U640" t="s">
        <v>67</v>
      </c>
      <c r="V640" t="s">
        <v>67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68</v>
      </c>
      <c r="AD640" t="b">
        <v>0</v>
      </c>
      <c r="AE640" t="b">
        <v>0</v>
      </c>
      <c r="AF640" t="s">
        <v>69</v>
      </c>
      <c r="AG640" t="s">
        <v>60</v>
      </c>
      <c r="AH640" t="s">
        <v>60</v>
      </c>
      <c r="AI640" t="b">
        <v>1</v>
      </c>
      <c r="AJ640" t="s">
        <v>60</v>
      </c>
      <c r="AK640" t="s">
        <v>60</v>
      </c>
      <c r="AL640" t="s">
        <v>60</v>
      </c>
      <c r="AM640" t="s">
        <v>60</v>
      </c>
      <c r="AN640" t="s">
        <v>60</v>
      </c>
      <c r="AO640" t="s">
        <v>70</v>
      </c>
      <c r="AP640" t="b">
        <v>0</v>
      </c>
      <c r="AQ640" t="b">
        <v>0</v>
      </c>
      <c r="AR640" t="s">
        <v>71</v>
      </c>
      <c r="AS640" t="b">
        <v>0</v>
      </c>
      <c r="AT640" t="s">
        <v>60</v>
      </c>
      <c r="AU640" t="s">
        <v>60</v>
      </c>
      <c r="AX640" t="s">
        <v>60</v>
      </c>
      <c r="AY640" t="s">
        <v>60</v>
      </c>
      <c r="BA640" t="b">
        <v>0</v>
      </c>
      <c r="BB640" t="s">
        <v>60</v>
      </c>
      <c r="BD640" t="s">
        <v>60</v>
      </c>
    </row>
    <row r="641" spans="1:56" x14ac:dyDescent="0.25">
      <c r="A641" t="s">
        <v>247</v>
      </c>
      <c r="B641" t="s">
        <v>391</v>
      </c>
      <c r="C641">
        <v>1200700</v>
      </c>
      <c r="D641" t="s">
        <v>73</v>
      </c>
      <c r="E641" t="s">
        <v>73</v>
      </c>
      <c r="F641" t="s">
        <v>742</v>
      </c>
      <c r="G641" t="s">
        <v>772</v>
      </c>
      <c r="H641" t="str">
        <f>"01106"</f>
        <v>01106</v>
      </c>
      <c r="I641" t="s">
        <v>60</v>
      </c>
      <c r="J641" t="s">
        <v>744</v>
      </c>
      <c r="K641" t="s">
        <v>62</v>
      </c>
      <c r="L641">
        <v>25</v>
      </c>
      <c r="N641" t="str">
        <f t="shared" si="25"/>
        <v>0</v>
      </c>
      <c r="O641">
        <v>25</v>
      </c>
      <c r="P641" t="s">
        <v>96</v>
      </c>
      <c r="Q641" t="s">
        <v>79</v>
      </c>
      <c r="R641" t="s">
        <v>79</v>
      </c>
      <c r="S641" t="s">
        <v>65</v>
      </c>
      <c r="T641" t="s">
        <v>66</v>
      </c>
      <c r="U641" t="s">
        <v>67</v>
      </c>
      <c r="V641" t="s">
        <v>67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68</v>
      </c>
      <c r="AD641" t="b">
        <v>0</v>
      </c>
      <c r="AE641" t="b">
        <v>0</v>
      </c>
      <c r="AF641" t="s">
        <v>69</v>
      </c>
      <c r="AG641" t="s">
        <v>60</v>
      </c>
      <c r="AH641" t="s">
        <v>60</v>
      </c>
      <c r="AI641" t="b">
        <v>1</v>
      </c>
      <c r="AJ641" t="s">
        <v>60</v>
      </c>
      <c r="AK641" t="s">
        <v>60</v>
      </c>
      <c r="AL641" t="s">
        <v>60</v>
      </c>
      <c r="AM641" t="s">
        <v>60</v>
      </c>
      <c r="AN641" t="s">
        <v>60</v>
      </c>
      <c r="AO641" t="s">
        <v>70</v>
      </c>
      <c r="AP641" t="b">
        <v>0</v>
      </c>
      <c r="AQ641" t="b">
        <v>0</v>
      </c>
      <c r="AR641" t="s">
        <v>71</v>
      </c>
      <c r="AS641" t="b">
        <v>0</v>
      </c>
      <c r="AT641" t="s">
        <v>60</v>
      </c>
      <c r="AU641" t="s">
        <v>60</v>
      </c>
      <c r="AX641" t="s">
        <v>60</v>
      </c>
      <c r="AY641" t="s">
        <v>60</v>
      </c>
      <c r="BA641" t="b">
        <v>0</v>
      </c>
      <c r="BB641" t="s">
        <v>60</v>
      </c>
      <c r="BD641" t="s">
        <v>60</v>
      </c>
    </row>
    <row r="642" spans="1:56" x14ac:dyDescent="0.25">
      <c r="A642" t="s">
        <v>306</v>
      </c>
      <c r="B642" t="s">
        <v>773</v>
      </c>
      <c r="C642">
        <v>2000320</v>
      </c>
      <c r="D642" t="s">
        <v>105</v>
      </c>
      <c r="E642" t="s">
        <v>105</v>
      </c>
      <c r="F642" t="s">
        <v>315</v>
      </c>
      <c r="G642" t="s">
        <v>439</v>
      </c>
      <c r="H642" t="str">
        <f>"01414"</f>
        <v>01414</v>
      </c>
      <c r="I642" t="s">
        <v>60</v>
      </c>
      <c r="J642" t="s">
        <v>316</v>
      </c>
      <c r="K642" t="s">
        <v>62</v>
      </c>
      <c r="L642">
        <v>25</v>
      </c>
      <c r="N642" t="str">
        <f t="shared" si="25"/>
        <v>0</v>
      </c>
      <c r="O642">
        <v>25</v>
      </c>
      <c r="P642" t="s">
        <v>96</v>
      </c>
      <c r="Q642" t="s">
        <v>64</v>
      </c>
      <c r="S642" t="s">
        <v>65</v>
      </c>
      <c r="T642" t="s">
        <v>66</v>
      </c>
      <c r="U642" t="s">
        <v>67</v>
      </c>
      <c r="V642" t="s">
        <v>67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68</v>
      </c>
      <c r="AD642" t="b">
        <v>0</v>
      </c>
      <c r="AE642" t="b">
        <v>0</v>
      </c>
      <c r="AF642" t="s">
        <v>69</v>
      </c>
      <c r="AG642" t="s">
        <v>60</v>
      </c>
      <c r="AH642" t="s">
        <v>60</v>
      </c>
      <c r="AI642" t="b">
        <v>1</v>
      </c>
      <c r="AJ642" t="s">
        <v>92</v>
      </c>
      <c r="AK642" t="s">
        <v>60</v>
      </c>
      <c r="AL642" t="s">
        <v>60</v>
      </c>
      <c r="AM642" t="s">
        <v>60</v>
      </c>
      <c r="AN642" t="s">
        <v>60</v>
      </c>
      <c r="AO642" t="s">
        <v>70</v>
      </c>
      <c r="AP642" t="b">
        <v>0</v>
      </c>
      <c r="AQ642" t="b">
        <v>0</v>
      </c>
      <c r="AR642" t="s">
        <v>71</v>
      </c>
      <c r="AS642" t="b">
        <v>0</v>
      </c>
      <c r="AT642" t="s">
        <v>60</v>
      </c>
      <c r="AU642" t="s">
        <v>60</v>
      </c>
      <c r="AX642" t="s">
        <v>60</v>
      </c>
      <c r="AY642" t="s">
        <v>60</v>
      </c>
      <c r="BA642" t="b">
        <v>0</v>
      </c>
      <c r="BB642" t="s">
        <v>60</v>
      </c>
      <c r="BD642" t="s">
        <v>60</v>
      </c>
    </row>
    <row r="643" spans="1:56" x14ac:dyDescent="0.25">
      <c r="A643" t="s">
        <v>306</v>
      </c>
      <c r="B643" t="s">
        <v>588</v>
      </c>
      <c r="C643">
        <v>2000310</v>
      </c>
      <c r="D643" t="s">
        <v>73</v>
      </c>
      <c r="E643" t="s">
        <v>73</v>
      </c>
      <c r="G643" t="s">
        <v>607</v>
      </c>
      <c r="H643" t="s">
        <v>327</v>
      </c>
      <c r="I643" t="s">
        <v>60</v>
      </c>
      <c r="J643" t="s">
        <v>328</v>
      </c>
      <c r="K643" t="s">
        <v>62</v>
      </c>
      <c r="L643">
        <v>25</v>
      </c>
      <c r="N643" t="str">
        <f t="shared" si="25"/>
        <v>0</v>
      </c>
      <c r="O643">
        <v>25</v>
      </c>
      <c r="P643" t="s">
        <v>96</v>
      </c>
      <c r="Q643" t="s">
        <v>79</v>
      </c>
      <c r="S643" t="s">
        <v>65</v>
      </c>
      <c r="T643" t="s">
        <v>66</v>
      </c>
      <c r="U643" t="s">
        <v>67</v>
      </c>
      <c r="V643" t="s">
        <v>67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68</v>
      </c>
      <c r="AD643" t="b">
        <v>0</v>
      </c>
      <c r="AE643" t="b">
        <v>0</v>
      </c>
      <c r="AF643" t="s">
        <v>69</v>
      </c>
      <c r="AG643" t="s">
        <v>60</v>
      </c>
      <c r="AH643" t="s">
        <v>60</v>
      </c>
      <c r="AI643" t="b">
        <v>1</v>
      </c>
      <c r="AJ643" t="s">
        <v>60</v>
      </c>
      <c r="AK643" t="s">
        <v>60</v>
      </c>
      <c r="AL643" t="s">
        <v>60</v>
      </c>
      <c r="AM643" t="s">
        <v>60</v>
      </c>
      <c r="AN643" t="s">
        <v>60</v>
      </c>
      <c r="AO643" t="s">
        <v>70</v>
      </c>
      <c r="AP643" t="b">
        <v>0</v>
      </c>
      <c r="AQ643" t="b">
        <v>0</v>
      </c>
      <c r="AR643" t="s">
        <v>71</v>
      </c>
      <c r="AS643" t="b">
        <v>0</v>
      </c>
      <c r="AT643" t="s">
        <v>60</v>
      </c>
      <c r="AU643" t="s">
        <v>60</v>
      </c>
      <c r="AX643" t="s">
        <v>60</v>
      </c>
      <c r="AY643" t="s">
        <v>60</v>
      </c>
      <c r="BA643" t="b">
        <v>0</v>
      </c>
      <c r="BB643" t="s">
        <v>60</v>
      </c>
      <c r="BD643" t="s">
        <v>60</v>
      </c>
    </row>
    <row r="644" spans="1:56" x14ac:dyDescent="0.25">
      <c r="A644" t="s">
        <v>306</v>
      </c>
      <c r="B644" t="s">
        <v>774</v>
      </c>
      <c r="C644">
        <v>2000320</v>
      </c>
      <c r="D644" t="s">
        <v>58</v>
      </c>
      <c r="E644" t="s">
        <v>58</v>
      </c>
      <c r="G644" t="s">
        <v>639</v>
      </c>
      <c r="H644" t="str">
        <f>"01504"</f>
        <v>01504</v>
      </c>
      <c r="I644" t="s">
        <v>60</v>
      </c>
      <c r="J644" t="s">
        <v>314</v>
      </c>
      <c r="K644" t="s">
        <v>62</v>
      </c>
      <c r="L644">
        <v>25</v>
      </c>
      <c r="N644" t="str">
        <f t="shared" si="25"/>
        <v>0</v>
      </c>
      <c r="O644">
        <v>25</v>
      </c>
      <c r="P644" t="s">
        <v>96</v>
      </c>
      <c r="Q644" t="s">
        <v>64</v>
      </c>
      <c r="S644" t="s">
        <v>65</v>
      </c>
      <c r="T644" t="s">
        <v>66</v>
      </c>
      <c r="U644" t="s">
        <v>67</v>
      </c>
      <c r="V644" t="s">
        <v>67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68</v>
      </c>
      <c r="AD644" t="b">
        <v>0</v>
      </c>
      <c r="AE644" t="b">
        <v>0</v>
      </c>
      <c r="AF644" t="s">
        <v>69</v>
      </c>
      <c r="AG644" t="s">
        <v>60</v>
      </c>
      <c r="AH644" t="s">
        <v>60</v>
      </c>
      <c r="AI644" t="b">
        <v>1</v>
      </c>
      <c r="AJ644" t="s">
        <v>92</v>
      </c>
      <c r="AK644" t="s">
        <v>60</v>
      </c>
      <c r="AL644" t="s">
        <v>60</v>
      </c>
      <c r="AM644" t="s">
        <v>60</v>
      </c>
      <c r="AN644" t="s">
        <v>60</v>
      </c>
      <c r="AO644" t="s">
        <v>70</v>
      </c>
      <c r="AP644" t="b">
        <v>0</v>
      </c>
      <c r="AQ644" t="b">
        <v>0</v>
      </c>
      <c r="AR644" t="s">
        <v>71</v>
      </c>
      <c r="AS644" t="b">
        <v>0</v>
      </c>
      <c r="AT644" t="s">
        <v>60</v>
      </c>
      <c r="AU644" t="s">
        <v>60</v>
      </c>
      <c r="AX644" t="s">
        <v>60</v>
      </c>
      <c r="AY644" t="s">
        <v>60</v>
      </c>
      <c r="BA644" t="b">
        <v>0</v>
      </c>
      <c r="BB644" t="s">
        <v>60</v>
      </c>
      <c r="BD644" t="s">
        <v>60</v>
      </c>
    </row>
    <row r="645" spans="1:56" x14ac:dyDescent="0.25">
      <c r="A645" t="s">
        <v>306</v>
      </c>
      <c r="B645" t="s">
        <v>313</v>
      </c>
      <c r="C645">
        <v>2000320</v>
      </c>
      <c r="D645" t="s">
        <v>85</v>
      </c>
      <c r="E645" t="s">
        <v>85</v>
      </c>
      <c r="G645" t="s">
        <v>775</v>
      </c>
      <c r="H645" t="str">
        <f>"01503"</f>
        <v>01503</v>
      </c>
      <c r="I645" t="s">
        <v>60</v>
      </c>
      <c r="J645" t="s">
        <v>470</v>
      </c>
      <c r="K645" t="s">
        <v>62</v>
      </c>
      <c r="L645">
        <v>25</v>
      </c>
      <c r="N645" t="str">
        <f t="shared" si="25"/>
        <v>0</v>
      </c>
      <c r="O645">
        <v>25</v>
      </c>
      <c r="P645" t="s">
        <v>96</v>
      </c>
      <c r="Q645" t="s">
        <v>64</v>
      </c>
      <c r="R645" t="s">
        <v>79</v>
      </c>
      <c r="S645" t="s">
        <v>65</v>
      </c>
      <c r="T645" t="s">
        <v>66</v>
      </c>
      <c r="U645" t="s">
        <v>67</v>
      </c>
      <c r="V645" t="s">
        <v>67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68</v>
      </c>
      <c r="AD645" t="b">
        <v>0</v>
      </c>
      <c r="AE645" t="b">
        <v>0</v>
      </c>
      <c r="AF645" t="s">
        <v>69</v>
      </c>
      <c r="AG645" t="s">
        <v>60</v>
      </c>
      <c r="AH645" t="s">
        <v>60</v>
      </c>
      <c r="AI645" t="b">
        <v>1</v>
      </c>
      <c r="AJ645" t="s">
        <v>92</v>
      </c>
      <c r="AK645" t="s">
        <v>60</v>
      </c>
      <c r="AL645" t="s">
        <v>60</v>
      </c>
      <c r="AM645" t="s">
        <v>60</v>
      </c>
      <c r="AN645" t="s">
        <v>60</v>
      </c>
      <c r="AO645" t="s">
        <v>70</v>
      </c>
      <c r="AP645" t="b">
        <v>0</v>
      </c>
      <c r="AQ645" t="b">
        <v>0</v>
      </c>
      <c r="AR645" t="s">
        <v>71</v>
      </c>
      <c r="AS645" t="b">
        <v>0</v>
      </c>
      <c r="AT645" t="s">
        <v>60</v>
      </c>
      <c r="AU645" t="s">
        <v>60</v>
      </c>
      <c r="AX645" t="s">
        <v>60</v>
      </c>
      <c r="AY645" t="s">
        <v>60</v>
      </c>
      <c r="BA645" t="b">
        <v>0</v>
      </c>
      <c r="BB645" t="s">
        <v>60</v>
      </c>
      <c r="BD645" t="s">
        <v>60</v>
      </c>
    </row>
    <row r="646" spans="1:56" x14ac:dyDescent="0.25">
      <c r="A646" t="s">
        <v>247</v>
      </c>
      <c r="B646" t="s">
        <v>280</v>
      </c>
      <c r="C646">
        <v>1208300</v>
      </c>
      <c r="D646" t="s">
        <v>102</v>
      </c>
      <c r="E646" t="s">
        <v>102</v>
      </c>
      <c r="F646" t="s">
        <v>281</v>
      </c>
      <c r="G646" t="s">
        <v>444</v>
      </c>
      <c r="H646" t="str">
        <f>"01102"</f>
        <v>01102</v>
      </c>
      <c r="I646" t="s">
        <v>60</v>
      </c>
      <c r="J646" t="s">
        <v>200</v>
      </c>
      <c r="K646" t="s">
        <v>62</v>
      </c>
      <c r="L646">
        <v>26</v>
      </c>
      <c r="N646" t="str">
        <f t="shared" si="25"/>
        <v>0</v>
      </c>
      <c r="O646">
        <v>26</v>
      </c>
      <c r="P646" t="s">
        <v>96</v>
      </c>
      <c r="Q646" t="s">
        <v>79</v>
      </c>
      <c r="R646" t="s">
        <v>79</v>
      </c>
      <c r="S646" t="s">
        <v>65</v>
      </c>
      <c r="T646" t="s">
        <v>66</v>
      </c>
      <c r="U646" t="s">
        <v>67</v>
      </c>
      <c r="V646" t="s">
        <v>67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68</v>
      </c>
      <c r="AD646" t="b">
        <v>0</v>
      </c>
      <c r="AE646" t="b">
        <v>0</v>
      </c>
      <c r="AF646" t="s">
        <v>69</v>
      </c>
      <c r="AG646" t="s">
        <v>60</v>
      </c>
      <c r="AH646" t="s">
        <v>60</v>
      </c>
      <c r="AI646" t="b">
        <v>1</v>
      </c>
      <c r="AJ646" t="s">
        <v>60</v>
      </c>
      <c r="AK646" t="s">
        <v>60</v>
      </c>
      <c r="AL646" t="s">
        <v>60</v>
      </c>
      <c r="AM646" t="s">
        <v>60</v>
      </c>
      <c r="AN646" t="s">
        <v>60</v>
      </c>
      <c r="AO646" t="s">
        <v>70</v>
      </c>
      <c r="AP646" t="b">
        <v>0</v>
      </c>
      <c r="AQ646" t="b">
        <v>0</v>
      </c>
      <c r="AR646" t="s">
        <v>71</v>
      </c>
      <c r="AS646" t="b">
        <v>0</v>
      </c>
      <c r="AT646" t="s">
        <v>60</v>
      </c>
      <c r="AU646" t="s">
        <v>60</v>
      </c>
      <c r="AX646" t="s">
        <v>60</v>
      </c>
      <c r="AY646" t="s">
        <v>60</v>
      </c>
      <c r="BA646" t="b">
        <v>0</v>
      </c>
      <c r="BB646" t="s">
        <v>60</v>
      </c>
      <c r="BD646" t="s">
        <v>60</v>
      </c>
    </row>
    <row r="647" spans="1:56" x14ac:dyDescent="0.25">
      <c r="A647" t="s">
        <v>247</v>
      </c>
      <c r="B647" t="s">
        <v>391</v>
      </c>
      <c r="C647">
        <v>1200700</v>
      </c>
      <c r="D647" t="s">
        <v>105</v>
      </c>
      <c r="E647" t="s">
        <v>105</v>
      </c>
      <c r="F647" t="s">
        <v>254</v>
      </c>
      <c r="G647" t="s">
        <v>776</v>
      </c>
      <c r="H647" t="str">
        <f>"01301"</f>
        <v>01301</v>
      </c>
      <c r="I647" t="s">
        <v>60</v>
      </c>
      <c r="J647" t="s">
        <v>255</v>
      </c>
      <c r="K647" t="s">
        <v>62</v>
      </c>
      <c r="L647">
        <v>27</v>
      </c>
      <c r="N647" t="str">
        <f t="shared" si="25"/>
        <v>0</v>
      </c>
      <c r="O647">
        <v>27</v>
      </c>
      <c r="P647" t="s">
        <v>96</v>
      </c>
      <c r="Q647" t="s">
        <v>79</v>
      </c>
      <c r="R647" t="s">
        <v>79</v>
      </c>
      <c r="S647" t="s">
        <v>65</v>
      </c>
      <c r="T647" t="s">
        <v>66</v>
      </c>
      <c r="U647" t="s">
        <v>67</v>
      </c>
      <c r="V647" t="s">
        <v>67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68</v>
      </c>
      <c r="AD647" t="b">
        <v>0</v>
      </c>
      <c r="AE647" t="b">
        <v>0</v>
      </c>
      <c r="AF647" t="s">
        <v>69</v>
      </c>
      <c r="AG647" t="s">
        <v>60</v>
      </c>
      <c r="AH647" t="s">
        <v>60</v>
      </c>
      <c r="AI647" t="b">
        <v>1</v>
      </c>
      <c r="AJ647" t="s">
        <v>60</v>
      </c>
      <c r="AK647" t="s">
        <v>60</v>
      </c>
      <c r="AL647" t="s">
        <v>60</v>
      </c>
      <c r="AM647" t="s">
        <v>60</v>
      </c>
      <c r="AN647" t="s">
        <v>60</v>
      </c>
      <c r="AO647" t="s">
        <v>70</v>
      </c>
      <c r="AP647" t="b">
        <v>0</v>
      </c>
      <c r="AQ647" t="b">
        <v>0</v>
      </c>
      <c r="AR647" t="s">
        <v>71</v>
      </c>
      <c r="AS647" t="b">
        <v>0</v>
      </c>
      <c r="AT647" t="s">
        <v>60</v>
      </c>
      <c r="AU647" t="s">
        <v>60</v>
      </c>
      <c r="AX647" t="s">
        <v>60</v>
      </c>
      <c r="AY647" t="s">
        <v>60</v>
      </c>
      <c r="BA647" t="b">
        <v>0</v>
      </c>
      <c r="BB647" t="s">
        <v>60</v>
      </c>
      <c r="BD647" t="s">
        <v>60</v>
      </c>
    </row>
    <row r="648" spans="1:56" x14ac:dyDescent="0.25">
      <c r="A648" t="s">
        <v>641</v>
      </c>
      <c r="B648" t="s">
        <v>777</v>
      </c>
      <c r="C648">
        <v>7963080</v>
      </c>
      <c r="D648" t="s">
        <v>98</v>
      </c>
      <c r="E648" t="s">
        <v>98</v>
      </c>
      <c r="F648" t="s">
        <v>643</v>
      </c>
      <c r="G648" t="s">
        <v>778</v>
      </c>
      <c r="H648" t="s">
        <v>645</v>
      </c>
      <c r="I648" t="s">
        <v>60</v>
      </c>
      <c r="J648" t="s">
        <v>669</v>
      </c>
      <c r="K648" t="s">
        <v>62</v>
      </c>
      <c r="L648">
        <v>25</v>
      </c>
      <c r="N648" t="str">
        <f t="shared" si="25"/>
        <v>0</v>
      </c>
      <c r="O648">
        <v>25</v>
      </c>
      <c r="P648" t="s">
        <v>96</v>
      </c>
      <c r="Q648" t="s">
        <v>79</v>
      </c>
      <c r="R648" t="s">
        <v>79</v>
      </c>
      <c r="S648" t="s">
        <v>65</v>
      </c>
      <c r="T648" t="s">
        <v>66</v>
      </c>
      <c r="U648" t="s">
        <v>67</v>
      </c>
      <c r="V648" t="s">
        <v>67</v>
      </c>
      <c r="X648" t="b">
        <v>1</v>
      </c>
      <c r="Y648" t="b">
        <v>1</v>
      </c>
      <c r="Z648" t="b">
        <v>1</v>
      </c>
      <c r="AA648">
        <v>200</v>
      </c>
      <c r="AB648">
        <v>230</v>
      </c>
      <c r="AC648" t="s">
        <v>68</v>
      </c>
      <c r="AD648" t="b">
        <v>0</v>
      </c>
      <c r="AE648" t="b">
        <v>0</v>
      </c>
      <c r="AF648" t="s">
        <v>69</v>
      </c>
      <c r="AG648" t="s">
        <v>60</v>
      </c>
      <c r="AH648" t="s">
        <v>60</v>
      </c>
      <c r="AI648" t="b">
        <v>1</v>
      </c>
      <c r="AJ648" t="s">
        <v>60</v>
      </c>
      <c r="AK648" t="s">
        <v>60</v>
      </c>
      <c r="AL648" t="s">
        <v>60</v>
      </c>
      <c r="AM648" t="s">
        <v>60</v>
      </c>
      <c r="AN648" t="s">
        <v>60</v>
      </c>
      <c r="AO648" t="s">
        <v>117</v>
      </c>
      <c r="AP648" t="b">
        <v>0</v>
      </c>
      <c r="AQ648" t="b">
        <v>0</v>
      </c>
      <c r="AR648" t="s">
        <v>71</v>
      </c>
      <c r="AS648" t="b">
        <v>0</v>
      </c>
      <c r="AT648" t="s">
        <v>60</v>
      </c>
      <c r="AU648" t="s">
        <v>60</v>
      </c>
      <c r="AX648" t="s">
        <v>60</v>
      </c>
      <c r="AY648" t="s">
        <v>60</v>
      </c>
      <c r="BA648" t="b">
        <v>0</v>
      </c>
      <c r="BB648" t="s">
        <v>60</v>
      </c>
      <c r="BD648" t="s">
        <v>60</v>
      </c>
    </row>
    <row r="649" spans="1:56" x14ac:dyDescent="0.25">
      <c r="A649" t="s">
        <v>306</v>
      </c>
      <c r="B649" t="s">
        <v>779</v>
      </c>
      <c r="C649">
        <v>2000310</v>
      </c>
      <c r="D649" t="s">
        <v>105</v>
      </c>
      <c r="E649" t="s">
        <v>105</v>
      </c>
      <c r="G649" t="s">
        <v>780</v>
      </c>
      <c r="H649" t="str">
        <f>"01402"</f>
        <v>01402</v>
      </c>
      <c r="I649" t="s">
        <v>60</v>
      </c>
      <c r="J649" t="s">
        <v>627</v>
      </c>
      <c r="K649" t="s">
        <v>62</v>
      </c>
      <c r="L649">
        <v>25</v>
      </c>
      <c r="N649" t="str">
        <f t="shared" si="25"/>
        <v>0</v>
      </c>
      <c r="O649">
        <v>25</v>
      </c>
      <c r="P649" t="s">
        <v>96</v>
      </c>
      <c r="Q649" t="s">
        <v>79</v>
      </c>
      <c r="S649" t="s">
        <v>65</v>
      </c>
      <c r="T649" t="s">
        <v>66</v>
      </c>
      <c r="U649" t="s">
        <v>67</v>
      </c>
      <c r="V649" t="s">
        <v>67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68</v>
      </c>
      <c r="AD649" t="b">
        <v>0</v>
      </c>
      <c r="AE649" t="b">
        <v>0</v>
      </c>
      <c r="AF649" t="s">
        <v>69</v>
      </c>
      <c r="AG649" t="s">
        <v>60</v>
      </c>
      <c r="AH649" t="s">
        <v>60</v>
      </c>
      <c r="AI649" t="b">
        <v>1</v>
      </c>
      <c r="AJ649" t="s">
        <v>60</v>
      </c>
      <c r="AK649" t="s">
        <v>60</v>
      </c>
      <c r="AL649" t="s">
        <v>60</v>
      </c>
      <c r="AM649" t="s">
        <v>60</v>
      </c>
      <c r="AN649" t="s">
        <v>60</v>
      </c>
      <c r="AO649" t="s">
        <v>70</v>
      </c>
      <c r="AP649" t="b">
        <v>0</v>
      </c>
      <c r="AQ649" t="b">
        <v>0</v>
      </c>
      <c r="AR649" t="s">
        <v>71</v>
      </c>
      <c r="AS649" t="b">
        <v>0</v>
      </c>
      <c r="AT649" t="s">
        <v>60</v>
      </c>
      <c r="AU649" t="s">
        <v>60</v>
      </c>
      <c r="AX649" t="s">
        <v>60</v>
      </c>
      <c r="AY649" t="s">
        <v>60</v>
      </c>
      <c r="BA649" t="b">
        <v>0</v>
      </c>
      <c r="BB649" t="s">
        <v>60</v>
      </c>
      <c r="BD649" t="s">
        <v>60</v>
      </c>
    </row>
    <row r="650" spans="1:56" x14ac:dyDescent="0.25">
      <c r="A650" t="s">
        <v>93</v>
      </c>
      <c r="B650" t="s">
        <v>99</v>
      </c>
      <c r="C650">
        <v>2100310</v>
      </c>
      <c r="D650" t="s">
        <v>85</v>
      </c>
      <c r="E650" t="s">
        <v>85</v>
      </c>
      <c r="F650" t="s">
        <v>768</v>
      </c>
      <c r="G650" t="s">
        <v>781</v>
      </c>
      <c r="H650" t="str">
        <f>"01702"</f>
        <v>01702</v>
      </c>
      <c r="I650" t="s">
        <v>60</v>
      </c>
      <c r="J650" t="s">
        <v>770</v>
      </c>
      <c r="K650" t="s">
        <v>62</v>
      </c>
      <c r="L650">
        <v>25</v>
      </c>
      <c r="N650" t="str">
        <f t="shared" si="25"/>
        <v>0</v>
      </c>
      <c r="O650">
        <v>25</v>
      </c>
      <c r="P650" t="s">
        <v>96</v>
      </c>
      <c r="Q650" t="s">
        <v>79</v>
      </c>
      <c r="R650" t="s">
        <v>79</v>
      </c>
      <c r="S650" t="s">
        <v>65</v>
      </c>
      <c r="T650" t="s">
        <v>66</v>
      </c>
      <c r="U650" t="s">
        <v>67</v>
      </c>
      <c r="V650" t="s">
        <v>67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68</v>
      </c>
      <c r="AD650" t="b">
        <v>0</v>
      </c>
      <c r="AE650" t="b">
        <v>0</v>
      </c>
      <c r="AF650" t="s">
        <v>69</v>
      </c>
      <c r="AG650" t="s">
        <v>60</v>
      </c>
      <c r="AH650" t="s">
        <v>60</v>
      </c>
      <c r="AI650" t="b">
        <v>1</v>
      </c>
      <c r="AJ650" t="s">
        <v>60</v>
      </c>
      <c r="AK650" t="s">
        <v>60</v>
      </c>
      <c r="AL650" t="s">
        <v>60</v>
      </c>
      <c r="AM650" t="s">
        <v>60</v>
      </c>
      <c r="AN650" t="s">
        <v>97</v>
      </c>
      <c r="AO650" t="s">
        <v>70</v>
      </c>
      <c r="AP650" t="b">
        <v>0</v>
      </c>
      <c r="AQ650" t="b">
        <v>0</v>
      </c>
      <c r="AR650" t="s">
        <v>71</v>
      </c>
      <c r="AS650" t="b">
        <v>0</v>
      </c>
      <c r="AT650" t="s">
        <v>60</v>
      </c>
      <c r="AU650" t="s">
        <v>60</v>
      </c>
      <c r="AX650" t="s">
        <v>60</v>
      </c>
      <c r="AY650" t="s">
        <v>60</v>
      </c>
      <c r="BA650" t="b">
        <v>0</v>
      </c>
      <c r="BB650" t="s">
        <v>60</v>
      </c>
      <c r="BD650" t="s">
        <v>60</v>
      </c>
    </row>
    <row r="651" spans="1:56" x14ac:dyDescent="0.25">
      <c r="A651" t="s">
        <v>56</v>
      </c>
      <c r="B651" t="s">
        <v>586</v>
      </c>
      <c r="C651">
        <v>2106320</v>
      </c>
      <c r="D651" t="s">
        <v>105</v>
      </c>
      <c r="E651" t="s">
        <v>105</v>
      </c>
      <c r="F651" t="s">
        <v>59</v>
      </c>
      <c r="G651" t="s">
        <v>782</v>
      </c>
      <c r="H651" t="str">
        <f>"01250"</f>
        <v>01250</v>
      </c>
      <c r="I651" t="s">
        <v>60</v>
      </c>
      <c r="J651" t="s">
        <v>61</v>
      </c>
      <c r="K651" t="s">
        <v>62</v>
      </c>
      <c r="L651">
        <v>25</v>
      </c>
      <c r="N651" t="str">
        <f t="shared" si="25"/>
        <v>0</v>
      </c>
      <c r="O651">
        <v>25</v>
      </c>
      <c r="P651" t="s">
        <v>63</v>
      </c>
      <c r="Q651" t="s">
        <v>64</v>
      </c>
      <c r="S651" t="s">
        <v>65</v>
      </c>
      <c r="T651" t="s">
        <v>66</v>
      </c>
      <c r="U651" t="s">
        <v>67</v>
      </c>
      <c r="V651" t="s">
        <v>67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68</v>
      </c>
      <c r="AD651" t="b">
        <v>0</v>
      </c>
      <c r="AE651" t="b">
        <v>0</v>
      </c>
      <c r="AF651" t="s">
        <v>69</v>
      </c>
      <c r="AG651" t="s">
        <v>60</v>
      </c>
      <c r="AH651" t="s">
        <v>60</v>
      </c>
      <c r="AI651" t="b">
        <v>1</v>
      </c>
      <c r="AJ651" t="s">
        <v>92</v>
      </c>
      <c r="AK651" t="s">
        <v>60</v>
      </c>
      <c r="AL651" t="s">
        <v>60</v>
      </c>
      <c r="AM651" t="s">
        <v>60</v>
      </c>
      <c r="AN651" t="s">
        <v>60</v>
      </c>
      <c r="AO651" t="s">
        <v>70</v>
      </c>
      <c r="AP651" t="b">
        <v>0</v>
      </c>
      <c r="AQ651" t="b">
        <v>0</v>
      </c>
      <c r="AR651" t="s">
        <v>71</v>
      </c>
      <c r="AS651" t="b">
        <v>0</v>
      </c>
      <c r="AT651" t="s">
        <v>72</v>
      </c>
      <c r="AU651" t="s">
        <v>60</v>
      </c>
      <c r="AX651" t="s">
        <v>60</v>
      </c>
      <c r="AY651" t="s">
        <v>60</v>
      </c>
      <c r="BA651" t="b">
        <v>0</v>
      </c>
      <c r="BB651" t="s">
        <v>60</v>
      </c>
      <c r="BD651" t="s">
        <v>60</v>
      </c>
    </row>
    <row r="652" spans="1:56" x14ac:dyDescent="0.25">
      <c r="A652" t="s">
        <v>93</v>
      </c>
      <c r="B652" t="s">
        <v>783</v>
      </c>
      <c r="C652">
        <v>2100310</v>
      </c>
      <c r="D652" t="s">
        <v>81</v>
      </c>
      <c r="E652" t="s">
        <v>81</v>
      </c>
      <c r="G652" t="s">
        <v>784</v>
      </c>
      <c r="H652" t="str">
        <f>"01157"</f>
        <v>01157</v>
      </c>
      <c r="I652" t="s">
        <v>60</v>
      </c>
      <c r="J652" t="s">
        <v>387</v>
      </c>
      <c r="K652" t="s">
        <v>62</v>
      </c>
      <c r="L652">
        <v>25</v>
      </c>
      <c r="N652" t="str">
        <f t="shared" si="25"/>
        <v>0</v>
      </c>
      <c r="O652">
        <v>25</v>
      </c>
      <c r="P652" t="s">
        <v>96</v>
      </c>
      <c r="Q652" t="s">
        <v>79</v>
      </c>
      <c r="S652" t="s">
        <v>65</v>
      </c>
      <c r="T652" t="s">
        <v>66</v>
      </c>
      <c r="U652" t="s">
        <v>67</v>
      </c>
      <c r="V652" t="s">
        <v>67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68</v>
      </c>
      <c r="AD652" t="b">
        <v>0</v>
      </c>
      <c r="AE652" t="b">
        <v>0</v>
      </c>
      <c r="AF652" t="s">
        <v>69</v>
      </c>
      <c r="AG652" t="s">
        <v>60</v>
      </c>
      <c r="AH652" t="s">
        <v>60</v>
      </c>
      <c r="AI652" t="b">
        <v>1</v>
      </c>
      <c r="AJ652" t="s">
        <v>60</v>
      </c>
      <c r="AK652" t="s">
        <v>60</v>
      </c>
      <c r="AL652" t="s">
        <v>60</v>
      </c>
      <c r="AM652" t="s">
        <v>60</v>
      </c>
      <c r="AN652" t="s">
        <v>97</v>
      </c>
      <c r="AO652" t="s">
        <v>70</v>
      </c>
      <c r="AP652" t="b">
        <v>0</v>
      </c>
      <c r="AQ652" t="b">
        <v>0</v>
      </c>
      <c r="AR652" t="s">
        <v>71</v>
      </c>
      <c r="AS652" t="b">
        <v>0</v>
      </c>
      <c r="AT652" t="s">
        <v>72</v>
      </c>
      <c r="AU652" t="s">
        <v>60</v>
      </c>
      <c r="AX652" t="s">
        <v>60</v>
      </c>
      <c r="AY652" t="s">
        <v>60</v>
      </c>
      <c r="BA652" t="b">
        <v>0</v>
      </c>
      <c r="BB652" t="s">
        <v>60</v>
      </c>
      <c r="BD652" t="s">
        <v>60</v>
      </c>
    </row>
    <row r="653" spans="1:56" x14ac:dyDescent="0.25">
      <c r="A653" t="s">
        <v>306</v>
      </c>
      <c r="B653" t="s">
        <v>588</v>
      </c>
      <c r="C653">
        <v>2000310</v>
      </c>
      <c r="D653" t="s">
        <v>85</v>
      </c>
      <c r="E653" t="s">
        <v>85</v>
      </c>
      <c r="F653" t="s">
        <v>330</v>
      </c>
      <c r="G653" t="s">
        <v>432</v>
      </c>
      <c r="H653">
        <v>99615</v>
      </c>
      <c r="I653" t="s">
        <v>60</v>
      </c>
      <c r="J653" t="s">
        <v>331</v>
      </c>
      <c r="K653" t="s">
        <v>62</v>
      </c>
      <c r="L653">
        <v>25</v>
      </c>
      <c r="N653" t="str">
        <f t="shared" si="25"/>
        <v>0</v>
      </c>
      <c r="O653">
        <v>25</v>
      </c>
      <c r="P653" t="s">
        <v>96</v>
      </c>
      <c r="Q653" t="s">
        <v>79</v>
      </c>
      <c r="S653" t="s">
        <v>65</v>
      </c>
      <c r="T653" t="s">
        <v>66</v>
      </c>
      <c r="U653" t="s">
        <v>67</v>
      </c>
      <c r="V653" t="s">
        <v>67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68</v>
      </c>
      <c r="AD653" t="b">
        <v>0</v>
      </c>
      <c r="AE653" t="b">
        <v>0</v>
      </c>
      <c r="AF653" t="s">
        <v>69</v>
      </c>
      <c r="AG653" t="s">
        <v>60</v>
      </c>
      <c r="AH653" t="s">
        <v>60</v>
      </c>
      <c r="AI653" t="b">
        <v>1</v>
      </c>
      <c r="AJ653" t="s">
        <v>60</v>
      </c>
      <c r="AK653" t="s">
        <v>60</v>
      </c>
      <c r="AL653" t="s">
        <v>60</v>
      </c>
      <c r="AM653" t="s">
        <v>60</v>
      </c>
      <c r="AN653" t="s">
        <v>60</v>
      </c>
      <c r="AO653" t="s">
        <v>70</v>
      </c>
      <c r="AP653" t="b">
        <v>0</v>
      </c>
      <c r="AQ653" t="b">
        <v>0</v>
      </c>
      <c r="AR653" t="s">
        <v>71</v>
      </c>
      <c r="AS653" t="b">
        <v>0</v>
      </c>
      <c r="AT653" t="s">
        <v>60</v>
      </c>
      <c r="AU653" t="s">
        <v>60</v>
      </c>
      <c r="AX653" t="s">
        <v>60</v>
      </c>
      <c r="AY653" t="s">
        <v>60</v>
      </c>
      <c r="BA653" t="b">
        <v>0</v>
      </c>
      <c r="BB653" t="s">
        <v>60</v>
      </c>
      <c r="BD653" t="s">
        <v>60</v>
      </c>
    </row>
    <row r="654" spans="1:56" x14ac:dyDescent="0.25">
      <c r="A654" t="s">
        <v>179</v>
      </c>
      <c r="B654" t="s">
        <v>180</v>
      </c>
      <c r="C654">
        <v>8405110</v>
      </c>
      <c r="D654" t="s">
        <v>73</v>
      </c>
      <c r="E654" t="s">
        <v>73</v>
      </c>
      <c r="F654" t="s">
        <v>181</v>
      </c>
      <c r="G654" t="s">
        <v>440</v>
      </c>
      <c r="H654" t="str">
        <f>"01654"</f>
        <v>01654</v>
      </c>
      <c r="I654" t="s">
        <v>60</v>
      </c>
      <c r="J654" t="s">
        <v>182</v>
      </c>
      <c r="K654" t="s">
        <v>62</v>
      </c>
      <c r="L654">
        <v>20</v>
      </c>
      <c r="N654" t="str">
        <f t="shared" si="25"/>
        <v>0</v>
      </c>
      <c r="O654">
        <v>20</v>
      </c>
      <c r="P654" t="s">
        <v>96</v>
      </c>
      <c r="Q654" t="s">
        <v>79</v>
      </c>
      <c r="R654" t="s">
        <v>79</v>
      </c>
      <c r="S654" t="s">
        <v>65</v>
      </c>
      <c r="T654" t="s">
        <v>66</v>
      </c>
      <c r="U654" t="s">
        <v>67</v>
      </c>
      <c r="V654" t="s">
        <v>67</v>
      </c>
      <c r="X654" t="b">
        <v>1</v>
      </c>
      <c r="Y654" t="b">
        <v>1</v>
      </c>
      <c r="Z654" t="b">
        <v>1</v>
      </c>
      <c r="AA654">
        <v>300</v>
      </c>
      <c r="AB654">
        <v>230</v>
      </c>
      <c r="AC654" t="s">
        <v>68</v>
      </c>
      <c r="AD654" t="b">
        <v>0</v>
      </c>
      <c r="AE654" t="b">
        <v>0</v>
      </c>
      <c r="AF654" t="s">
        <v>69</v>
      </c>
      <c r="AG654" t="s">
        <v>60</v>
      </c>
      <c r="AH654" t="s">
        <v>60</v>
      </c>
      <c r="AI654" t="b">
        <v>1</v>
      </c>
      <c r="AJ654" t="s">
        <v>60</v>
      </c>
      <c r="AK654" t="s">
        <v>60</v>
      </c>
      <c r="AL654" t="s">
        <v>60</v>
      </c>
      <c r="AM654" t="s">
        <v>60</v>
      </c>
      <c r="AN654" t="s">
        <v>60</v>
      </c>
      <c r="AO654" t="s">
        <v>117</v>
      </c>
      <c r="AP654" t="b">
        <v>0</v>
      </c>
      <c r="AQ654" t="b">
        <v>0</v>
      </c>
      <c r="AR654" t="s">
        <v>71</v>
      </c>
      <c r="AS654" t="b">
        <v>0</v>
      </c>
      <c r="AT654" t="s">
        <v>60</v>
      </c>
      <c r="AU654" t="s">
        <v>60</v>
      </c>
      <c r="AX654" t="s">
        <v>60</v>
      </c>
      <c r="AY654" t="s">
        <v>60</v>
      </c>
      <c r="BA654" t="b">
        <v>0</v>
      </c>
      <c r="BB654" t="s">
        <v>60</v>
      </c>
      <c r="BC654">
        <v>8405100</v>
      </c>
      <c r="BD654" t="s">
        <v>60</v>
      </c>
    </row>
    <row r="655" spans="1:56" x14ac:dyDescent="0.25">
      <c r="A655" t="s">
        <v>360</v>
      </c>
      <c r="B655" t="s">
        <v>785</v>
      </c>
      <c r="C655">
        <v>8772120</v>
      </c>
      <c r="D655" t="s">
        <v>98</v>
      </c>
      <c r="E655" t="s">
        <v>98</v>
      </c>
      <c r="F655" t="s">
        <v>372</v>
      </c>
      <c r="G655" t="s">
        <v>639</v>
      </c>
      <c r="H655" t="str">
        <f>"01351"</f>
        <v>01351</v>
      </c>
      <c r="I655" t="s">
        <v>60</v>
      </c>
      <c r="J655" t="s">
        <v>373</v>
      </c>
      <c r="K655" t="s">
        <v>62</v>
      </c>
      <c r="L655">
        <v>30</v>
      </c>
      <c r="N655" t="str">
        <f t="shared" si="25"/>
        <v>0</v>
      </c>
      <c r="O655">
        <v>30</v>
      </c>
      <c r="P655" t="s">
        <v>96</v>
      </c>
      <c r="Q655" t="s">
        <v>79</v>
      </c>
      <c r="R655" t="s">
        <v>79</v>
      </c>
      <c r="S655" t="s">
        <v>65</v>
      </c>
      <c r="T655" t="s">
        <v>66</v>
      </c>
      <c r="U655" t="s">
        <v>67</v>
      </c>
      <c r="V655" t="s">
        <v>67</v>
      </c>
      <c r="X655" t="b">
        <v>1</v>
      </c>
      <c r="Y655" t="b">
        <v>1</v>
      </c>
      <c r="Z655" t="b">
        <v>1</v>
      </c>
      <c r="AA655">
        <v>300</v>
      </c>
      <c r="AB655">
        <v>230</v>
      </c>
      <c r="AC655" t="s">
        <v>68</v>
      </c>
      <c r="AD655" t="b">
        <v>0</v>
      </c>
      <c r="AE655" t="b">
        <v>0</v>
      </c>
      <c r="AF655" t="s">
        <v>69</v>
      </c>
      <c r="AG655" t="s">
        <v>60</v>
      </c>
      <c r="AH655" t="s">
        <v>60</v>
      </c>
      <c r="AI655" t="b">
        <v>1</v>
      </c>
      <c r="AJ655" t="s">
        <v>60</v>
      </c>
      <c r="AK655" t="s">
        <v>60</v>
      </c>
      <c r="AL655" t="s">
        <v>60</v>
      </c>
      <c r="AM655" t="s">
        <v>60</v>
      </c>
      <c r="AN655" t="s">
        <v>116</v>
      </c>
      <c r="AO655" t="s">
        <v>117</v>
      </c>
      <c r="AP655" t="b">
        <v>0</v>
      </c>
      <c r="AQ655" t="b">
        <v>0</v>
      </c>
      <c r="AR655" t="s">
        <v>71</v>
      </c>
      <c r="AS655" t="b">
        <v>0</v>
      </c>
      <c r="AT655" t="s">
        <v>60</v>
      </c>
      <c r="AU655" t="s">
        <v>60</v>
      </c>
      <c r="AX655" t="s">
        <v>60</v>
      </c>
      <c r="AY655" t="s">
        <v>60</v>
      </c>
      <c r="BA655" t="b">
        <v>0</v>
      </c>
      <c r="BB655" t="s">
        <v>60</v>
      </c>
      <c r="BC655">
        <v>8772100</v>
      </c>
      <c r="BD655" t="s">
        <v>60</v>
      </c>
    </row>
    <row r="656" spans="1:56" x14ac:dyDescent="0.25">
      <c r="A656" t="s">
        <v>306</v>
      </c>
      <c r="B656" t="s">
        <v>588</v>
      </c>
      <c r="C656">
        <v>2000310</v>
      </c>
      <c r="D656" t="s">
        <v>105</v>
      </c>
      <c r="E656" t="s">
        <v>105</v>
      </c>
      <c r="F656" t="s">
        <v>330</v>
      </c>
      <c r="G656" t="s">
        <v>786</v>
      </c>
      <c r="H656">
        <v>99615</v>
      </c>
      <c r="I656" t="s">
        <v>60</v>
      </c>
      <c r="J656" t="s">
        <v>331</v>
      </c>
      <c r="K656" t="s">
        <v>62</v>
      </c>
      <c r="L656">
        <v>25</v>
      </c>
      <c r="N656" t="str">
        <f t="shared" si="25"/>
        <v>0</v>
      </c>
      <c r="O656">
        <v>25</v>
      </c>
      <c r="P656" t="s">
        <v>96</v>
      </c>
      <c r="Q656" t="s">
        <v>79</v>
      </c>
      <c r="R656" t="s">
        <v>79</v>
      </c>
      <c r="S656" t="s">
        <v>65</v>
      </c>
      <c r="T656" t="s">
        <v>66</v>
      </c>
      <c r="U656" t="s">
        <v>67</v>
      </c>
      <c r="V656" t="s">
        <v>67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68</v>
      </c>
      <c r="AD656" t="b">
        <v>0</v>
      </c>
      <c r="AE656" t="b">
        <v>0</v>
      </c>
      <c r="AF656" t="s">
        <v>69</v>
      </c>
      <c r="AG656" t="s">
        <v>60</v>
      </c>
      <c r="AH656" t="s">
        <v>60</v>
      </c>
      <c r="AI656" t="b">
        <v>1</v>
      </c>
      <c r="AJ656" t="s">
        <v>60</v>
      </c>
      <c r="AK656" t="s">
        <v>60</v>
      </c>
      <c r="AL656" t="s">
        <v>60</v>
      </c>
      <c r="AM656" t="s">
        <v>60</v>
      </c>
      <c r="AN656" t="s">
        <v>60</v>
      </c>
      <c r="AO656" t="s">
        <v>70</v>
      </c>
      <c r="AP656" t="b">
        <v>0</v>
      </c>
      <c r="AQ656" t="b">
        <v>0</v>
      </c>
      <c r="AR656" t="s">
        <v>71</v>
      </c>
      <c r="AS656" t="b">
        <v>0</v>
      </c>
      <c r="AT656" t="s">
        <v>60</v>
      </c>
      <c r="AU656" t="s">
        <v>60</v>
      </c>
      <c r="AX656" t="s">
        <v>60</v>
      </c>
      <c r="AY656" t="s">
        <v>60</v>
      </c>
      <c r="BA656" t="b">
        <v>0</v>
      </c>
      <c r="BB656" t="s">
        <v>60</v>
      </c>
      <c r="BD656" t="s">
        <v>60</v>
      </c>
    </row>
    <row r="657" spans="1:56" x14ac:dyDescent="0.25">
      <c r="A657" t="s">
        <v>93</v>
      </c>
      <c r="B657" t="s">
        <v>106</v>
      </c>
      <c r="C657">
        <v>2100320</v>
      </c>
      <c r="D657" t="s">
        <v>81</v>
      </c>
      <c r="E657" t="s">
        <v>81</v>
      </c>
      <c r="F657" t="s">
        <v>103</v>
      </c>
      <c r="G657" t="s">
        <v>439</v>
      </c>
      <c r="H657" t="str">
        <f>"01160"</f>
        <v>01160</v>
      </c>
      <c r="I657" t="s">
        <v>60</v>
      </c>
      <c r="J657" t="s">
        <v>104</v>
      </c>
      <c r="K657" t="s">
        <v>62</v>
      </c>
      <c r="L657">
        <v>25</v>
      </c>
      <c r="N657" t="str">
        <f t="shared" si="25"/>
        <v>0</v>
      </c>
      <c r="O657">
        <v>25</v>
      </c>
      <c r="P657" t="s">
        <v>96</v>
      </c>
      <c r="Q657" t="s">
        <v>64</v>
      </c>
      <c r="S657" t="s">
        <v>65</v>
      </c>
      <c r="T657" t="s">
        <v>66</v>
      </c>
      <c r="U657" t="s">
        <v>67</v>
      </c>
      <c r="V657" t="s">
        <v>67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68</v>
      </c>
      <c r="AD657" t="b">
        <v>0</v>
      </c>
      <c r="AE657" t="b">
        <v>0</v>
      </c>
      <c r="AF657" t="s">
        <v>69</v>
      </c>
      <c r="AG657" t="s">
        <v>60</v>
      </c>
      <c r="AH657" t="s">
        <v>60</v>
      </c>
      <c r="AI657" t="b">
        <v>1</v>
      </c>
      <c r="AJ657" t="s">
        <v>92</v>
      </c>
      <c r="AK657" t="s">
        <v>60</v>
      </c>
      <c r="AL657" t="s">
        <v>60</v>
      </c>
      <c r="AM657" t="s">
        <v>60</v>
      </c>
      <c r="AN657" t="s">
        <v>60</v>
      </c>
      <c r="AO657" t="s">
        <v>70</v>
      </c>
      <c r="AP657" t="b">
        <v>0</v>
      </c>
      <c r="AQ657" t="b">
        <v>0</v>
      </c>
      <c r="AR657" t="s">
        <v>71</v>
      </c>
      <c r="AS657" t="b">
        <v>0</v>
      </c>
      <c r="AT657" t="s">
        <v>60</v>
      </c>
      <c r="AU657" t="s">
        <v>60</v>
      </c>
      <c r="AX657" t="s">
        <v>60</v>
      </c>
      <c r="AY657" t="s">
        <v>60</v>
      </c>
      <c r="BA657" t="b">
        <v>0</v>
      </c>
      <c r="BB657" t="s">
        <v>60</v>
      </c>
      <c r="BD657" t="s">
        <v>60</v>
      </c>
    </row>
    <row r="658" spans="1:56" x14ac:dyDescent="0.25">
      <c r="A658" t="s">
        <v>306</v>
      </c>
      <c r="B658" t="s">
        <v>779</v>
      </c>
      <c r="C658">
        <v>2000310</v>
      </c>
      <c r="D658" t="s">
        <v>102</v>
      </c>
      <c r="E658" t="s">
        <v>102</v>
      </c>
      <c r="G658" t="s">
        <v>787</v>
      </c>
      <c r="H658" t="str">
        <f>"01402"</f>
        <v>01402</v>
      </c>
      <c r="I658" t="s">
        <v>60</v>
      </c>
      <c r="J658" t="s">
        <v>627</v>
      </c>
      <c r="K658" t="s">
        <v>62</v>
      </c>
      <c r="L658">
        <v>25</v>
      </c>
      <c r="N658" t="str">
        <f t="shared" si="25"/>
        <v>0</v>
      </c>
      <c r="O658">
        <v>25</v>
      </c>
      <c r="P658" t="s">
        <v>96</v>
      </c>
      <c r="Q658" t="s">
        <v>79</v>
      </c>
      <c r="R658" t="s">
        <v>79</v>
      </c>
      <c r="S658" t="s">
        <v>65</v>
      </c>
      <c r="T658" t="s">
        <v>66</v>
      </c>
      <c r="U658" t="s">
        <v>67</v>
      </c>
      <c r="V658" t="s">
        <v>67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68</v>
      </c>
      <c r="AD658" t="b">
        <v>0</v>
      </c>
      <c r="AE658" t="b">
        <v>0</v>
      </c>
      <c r="AF658" t="s">
        <v>69</v>
      </c>
      <c r="AG658" t="s">
        <v>60</v>
      </c>
      <c r="AH658" t="s">
        <v>60</v>
      </c>
      <c r="AI658" t="b">
        <v>1</v>
      </c>
      <c r="AJ658" t="s">
        <v>60</v>
      </c>
      <c r="AK658" t="s">
        <v>60</v>
      </c>
      <c r="AL658" t="s">
        <v>60</v>
      </c>
      <c r="AM658" t="s">
        <v>60</v>
      </c>
      <c r="AN658" t="s">
        <v>60</v>
      </c>
      <c r="AO658" t="s">
        <v>70</v>
      </c>
      <c r="AP658" t="b">
        <v>0</v>
      </c>
      <c r="AQ658" t="b">
        <v>0</v>
      </c>
      <c r="AR658" t="s">
        <v>71</v>
      </c>
      <c r="AS658" t="b">
        <v>0</v>
      </c>
      <c r="AT658" t="s">
        <v>60</v>
      </c>
      <c r="AU658" t="s">
        <v>60</v>
      </c>
      <c r="AX658" t="s">
        <v>60</v>
      </c>
      <c r="AY658" t="s">
        <v>60</v>
      </c>
      <c r="BA658" t="b">
        <v>0</v>
      </c>
      <c r="BB658" t="s">
        <v>60</v>
      </c>
      <c r="BD658" t="s">
        <v>60</v>
      </c>
    </row>
    <row r="659" spans="1:56" x14ac:dyDescent="0.25">
      <c r="A659" t="s">
        <v>247</v>
      </c>
      <c r="B659" t="s">
        <v>574</v>
      </c>
      <c r="C659">
        <v>1206300</v>
      </c>
      <c r="D659" t="s">
        <v>102</v>
      </c>
      <c r="E659" t="s">
        <v>102</v>
      </c>
      <c r="F659" t="s">
        <v>434</v>
      </c>
      <c r="G659" t="s">
        <v>788</v>
      </c>
      <c r="H659" t="str">
        <f>"01207"</f>
        <v>01207</v>
      </c>
      <c r="I659" t="s">
        <v>60</v>
      </c>
      <c r="J659" t="s">
        <v>436</v>
      </c>
      <c r="K659" t="s">
        <v>62</v>
      </c>
      <c r="L659">
        <v>28</v>
      </c>
      <c r="N659" t="str">
        <f t="shared" si="25"/>
        <v>0</v>
      </c>
      <c r="O659">
        <v>28</v>
      </c>
      <c r="P659" t="s">
        <v>78</v>
      </c>
      <c r="Q659" t="s">
        <v>79</v>
      </c>
      <c r="R659" t="s">
        <v>79</v>
      </c>
      <c r="S659" t="s">
        <v>65</v>
      </c>
      <c r="T659" t="s">
        <v>66</v>
      </c>
      <c r="U659" t="s">
        <v>67</v>
      </c>
      <c r="V659" t="s">
        <v>67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68</v>
      </c>
      <c r="AD659" t="b">
        <v>0</v>
      </c>
      <c r="AE659" t="b">
        <v>0</v>
      </c>
      <c r="AF659" t="s">
        <v>69</v>
      </c>
      <c r="AG659" t="s">
        <v>60</v>
      </c>
      <c r="AH659" t="s">
        <v>60</v>
      </c>
      <c r="AI659" t="b">
        <v>1</v>
      </c>
      <c r="AJ659" t="s">
        <v>60</v>
      </c>
      <c r="AK659" t="s">
        <v>60</v>
      </c>
      <c r="AL659" t="s">
        <v>60</v>
      </c>
      <c r="AM659" t="s">
        <v>60</v>
      </c>
      <c r="AN659" t="s">
        <v>60</v>
      </c>
      <c r="AO659" t="s">
        <v>70</v>
      </c>
      <c r="AP659" t="b">
        <v>0</v>
      </c>
      <c r="AQ659" t="b">
        <v>0</v>
      </c>
      <c r="AR659" t="s">
        <v>71</v>
      </c>
      <c r="AS659" t="b">
        <v>0</v>
      </c>
      <c r="AT659" t="s">
        <v>60</v>
      </c>
      <c r="AU659" t="s">
        <v>60</v>
      </c>
      <c r="AX659" t="s">
        <v>60</v>
      </c>
      <c r="AY659" t="s">
        <v>60</v>
      </c>
      <c r="BA659" t="b">
        <v>0</v>
      </c>
      <c r="BB659" t="s">
        <v>60</v>
      </c>
      <c r="BD659" t="s">
        <v>60</v>
      </c>
    </row>
    <row r="660" spans="1:56" x14ac:dyDescent="0.25">
      <c r="A660" t="s">
        <v>761</v>
      </c>
      <c r="B660" t="s">
        <v>789</v>
      </c>
      <c r="C660">
        <v>1000410</v>
      </c>
      <c r="D660" t="s">
        <v>85</v>
      </c>
      <c r="E660" t="s">
        <v>58</v>
      </c>
      <c r="F660" t="s">
        <v>763</v>
      </c>
      <c r="G660" t="s">
        <v>460</v>
      </c>
      <c r="H660" t="str">
        <f>"01261"</f>
        <v>01261</v>
      </c>
      <c r="I660" t="s">
        <v>60</v>
      </c>
      <c r="J660" t="s">
        <v>765</v>
      </c>
      <c r="K660" t="s">
        <v>62</v>
      </c>
      <c r="L660">
        <v>21</v>
      </c>
      <c r="N660" t="str">
        <f t="shared" si="25"/>
        <v>0</v>
      </c>
      <c r="O660">
        <v>21</v>
      </c>
      <c r="P660" t="s">
        <v>96</v>
      </c>
      <c r="Q660" t="s">
        <v>79</v>
      </c>
      <c r="R660" t="s">
        <v>79</v>
      </c>
      <c r="S660" t="s">
        <v>65</v>
      </c>
      <c r="T660" t="s">
        <v>66</v>
      </c>
      <c r="U660" t="s">
        <v>67</v>
      </c>
      <c r="V660" t="s">
        <v>67</v>
      </c>
      <c r="X660" t="b">
        <v>1</v>
      </c>
      <c r="Y660" t="b">
        <v>1</v>
      </c>
      <c r="Z660" t="b">
        <v>1</v>
      </c>
      <c r="AA660">
        <v>103</v>
      </c>
      <c r="AB660">
        <v>460</v>
      </c>
      <c r="AC660" t="s">
        <v>68</v>
      </c>
      <c r="AD660" t="b">
        <v>0</v>
      </c>
      <c r="AE660" t="b">
        <v>0</v>
      </c>
      <c r="AF660" t="s">
        <v>69</v>
      </c>
      <c r="AG660" t="s">
        <v>60</v>
      </c>
      <c r="AH660" t="s">
        <v>60</v>
      </c>
      <c r="AI660" t="b">
        <v>1</v>
      </c>
      <c r="AJ660" t="s">
        <v>60</v>
      </c>
      <c r="AK660" t="s">
        <v>60</v>
      </c>
      <c r="AL660" t="s">
        <v>60</v>
      </c>
      <c r="AM660" t="s">
        <v>60</v>
      </c>
      <c r="AN660" t="s">
        <v>60</v>
      </c>
      <c r="AO660" t="s">
        <v>70</v>
      </c>
      <c r="AP660" t="b">
        <v>0</v>
      </c>
      <c r="AQ660" t="b">
        <v>0</v>
      </c>
      <c r="AR660" t="s">
        <v>766</v>
      </c>
      <c r="AS660" t="b">
        <v>0</v>
      </c>
      <c r="AT660" t="s">
        <v>60</v>
      </c>
      <c r="AU660" t="s">
        <v>60</v>
      </c>
      <c r="AX660" t="s">
        <v>60</v>
      </c>
      <c r="AY660" t="s">
        <v>60</v>
      </c>
      <c r="BA660" t="b">
        <v>0</v>
      </c>
      <c r="BB660" t="s">
        <v>60</v>
      </c>
      <c r="BD660" t="s">
        <v>60</v>
      </c>
    </row>
    <row r="661" spans="1:56" x14ac:dyDescent="0.25">
      <c r="A661" t="s">
        <v>247</v>
      </c>
      <c r="B661" t="s">
        <v>253</v>
      </c>
      <c r="C661">
        <v>1200330</v>
      </c>
      <c r="D661" t="s">
        <v>73</v>
      </c>
      <c r="E661" t="s">
        <v>73</v>
      </c>
      <c r="F661" t="s">
        <v>254</v>
      </c>
      <c r="G661" t="s">
        <v>439</v>
      </c>
      <c r="H661" t="str">
        <f>"01301"</f>
        <v>01301</v>
      </c>
      <c r="I661" t="s">
        <v>60</v>
      </c>
      <c r="J661" t="s">
        <v>255</v>
      </c>
      <c r="K661" t="s">
        <v>62</v>
      </c>
      <c r="L661">
        <v>26</v>
      </c>
      <c r="N661" t="str">
        <f t="shared" si="25"/>
        <v>0</v>
      </c>
      <c r="O661">
        <v>26</v>
      </c>
      <c r="P661" t="s">
        <v>96</v>
      </c>
      <c r="Q661" t="s">
        <v>79</v>
      </c>
      <c r="R661" t="s">
        <v>79</v>
      </c>
      <c r="S661" t="s">
        <v>65</v>
      </c>
      <c r="T661" t="s">
        <v>66</v>
      </c>
      <c r="U661" t="s">
        <v>67</v>
      </c>
      <c r="V661" t="s">
        <v>67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68</v>
      </c>
      <c r="AD661" t="b">
        <v>0</v>
      </c>
      <c r="AE661" t="b">
        <v>0</v>
      </c>
      <c r="AF661" t="s">
        <v>69</v>
      </c>
      <c r="AG661" t="s">
        <v>60</v>
      </c>
      <c r="AH661" t="s">
        <v>60</v>
      </c>
      <c r="AI661" t="b">
        <v>1</v>
      </c>
      <c r="AJ661" t="s">
        <v>60</v>
      </c>
      <c r="AK661" t="s">
        <v>60</v>
      </c>
      <c r="AL661" t="s">
        <v>60</v>
      </c>
      <c r="AM661" t="s">
        <v>60</v>
      </c>
      <c r="AN661" t="s">
        <v>60</v>
      </c>
      <c r="AO661" t="s">
        <v>70</v>
      </c>
      <c r="AP661" t="b">
        <v>0</v>
      </c>
      <c r="AQ661" t="b">
        <v>0</v>
      </c>
      <c r="AR661" t="s">
        <v>71</v>
      </c>
      <c r="AS661" t="b">
        <v>0</v>
      </c>
      <c r="AT661" t="s">
        <v>60</v>
      </c>
      <c r="AU661" t="s">
        <v>60</v>
      </c>
      <c r="AX661" t="s">
        <v>60</v>
      </c>
      <c r="AY661" t="s">
        <v>60</v>
      </c>
      <c r="BA661" t="b">
        <v>0</v>
      </c>
      <c r="BB661" t="s">
        <v>60</v>
      </c>
      <c r="BD661" t="s">
        <v>60</v>
      </c>
    </row>
    <row r="662" spans="1:56" x14ac:dyDescent="0.25">
      <c r="A662" t="s">
        <v>306</v>
      </c>
      <c r="B662" t="s">
        <v>774</v>
      </c>
      <c r="C662">
        <v>2000320</v>
      </c>
      <c r="D662" t="s">
        <v>85</v>
      </c>
      <c r="E662" t="s">
        <v>85</v>
      </c>
      <c r="G662" t="s">
        <v>790</v>
      </c>
      <c r="H662" t="str">
        <f>"01504"</f>
        <v>01504</v>
      </c>
      <c r="I662" t="s">
        <v>60</v>
      </c>
      <c r="J662" t="s">
        <v>314</v>
      </c>
      <c r="K662" t="s">
        <v>62</v>
      </c>
      <c r="L662">
        <v>15</v>
      </c>
      <c r="N662" t="str">
        <f t="shared" ref="N662:N725" si="26">"0"</f>
        <v>0</v>
      </c>
      <c r="O662">
        <v>15</v>
      </c>
      <c r="P662" t="s">
        <v>96</v>
      </c>
      <c r="Q662" t="s">
        <v>64</v>
      </c>
      <c r="R662" t="s">
        <v>79</v>
      </c>
      <c r="S662" t="s">
        <v>65</v>
      </c>
      <c r="T662" t="s">
        <v>66</v>
      </c>
      <c r="U662" t="s">
        <v>67</v>
      </c>
      <c r="V662" t="s">
        <v>67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68</v>
      </c>
      <c r="AD662" t="b">
        <v>0</v>
      </c>
      <c r="AE662" t="b">
        <v>0</v>
      </c>
      <c r="AF662" t="s">
        <v>69</v>
      </c>
      <c r="AG662" t="s">
        <v>60</v>
      </c>
      <c r="AH662" t="s">
        <v>60</v>
      </c>
      <c r="AI662" t="b">
        <v>1</v>
      </c>
      <c r="AJ662" t="s">
        <v>92</v>
      </c>
      <c r="AK662" t="s">
        <v>60</v>
      </c>
      <c r="AL662" t="s">
        <v>60</v>
      </c>
      <c r="AM662" t="s">
        <v>60</v>
      </c>
      <c r="AN662" t="s">
        <v>60</v>
      </c>
      <c r="AO662" t="s">
        <v>70</v>
      </c>
      <c r="AP662" t="b">
        <v>0</v>
      </c>
      <c r="AQ662" t="b">
        <v>0</v>
      </c>
      <c r="AR662" t="s">
        <v>71</v>
      </c>
      <c r="AS662" t="b">
        <v>0</v>
      </c>
      <c r="AT662" t="s">
        <v>60</v>
      </c>
      <c r="AU662" t="s">
        <v>60</v>
      </c>
      <c r="AX662" t="s">
        <v>60</v>
      </c>
      <c r="AY662" t="s">
        <v>60</v>
      </c>
      <c r="BA662" t="b">
        <v>0</v>
      </c>
      <c r="BB662" t="s">
        <v>60</v>
      </c>
      <c r="BD662" t="s">
        <v>60</v>
      </c>
    </row>
    <row r="663" spans="1:56" x14ac:dyDescent="0.25">
      <c r="A663" t="s">
        <v>132</v>
      </c>
      <c r="B663" t="s">
        <v>791</v>
      </c>
      <c r="C663" t="str">
        <f>"0500320"</f>
        <v>0500320</v>
      </c>
      <c r="D663" t="s">
        <v>102</v>
      </c>
      <c r="E663" t="s">
        <v>102</v>
      </c>
      <c r="F663" t="s">
        <v>134</v>
      </c>
      <c r="G663" t="s">
        <v>460</v>
      </c>
      <c r="H663" t="str">
        <f>"06003"</f>
        <v>06003</v>
      </c>
      <c r="I663" t="s">
        <v>60</v>
      </c>
      <c r="J663" t="s">
        <v>135</v>
      </c>
      <c r="K663" t="s">
        <v>62</v>
      </c>
      <c r="L663">
        <v>25</v>
      </c>
      <c r="N663" t="str">
        <f t="shared" si="26"/>
        <v>0</v>
      </c>
      <c r="O663">
        <v>25</v>
      </c>
      <c r="P663" t="s">
        <v>63</v>
      </c>
      <c r="Q663" t="s">
        <v>79</v>
      </c>
      <c r="R663" t="s">
        <v>79</v>
      </c>
      <c r="S663" t="s">
        <v>65</v>
      </c>
      <c r="T663" t="s">
        <v>66</v>
      </c>
      <c r="U663" t="s">
        <v>67</v>
      </c>
      <c r="V663" t="s">
        <v>67</v>
      </c>
      <c r="X663" t="b">
        <v>0</v>
      </c>
      <c r="Y663" t="b">
        <v>1</v>
      </c>
      <c r="Z663" t="b">
        <v>1</v>
      </c>
      <c r="AA663">
        <v>103</v>
      </c>
      <c r="AB663">
        <v>230</v>
      </c>
      <c r="AC663" t="s">
        <v>68</v>
      </c>
      <c r="AD663" t="b">
        <v>0</v>
      </c>
      <c r="AE663" t="b">
        <v>0</v>
      </c>
      <c r="AF663" t="s">
        <v>69</v>
      </c>
      <c r="AG663" t="s">
        <v>60</v>
      </c>
      <c r="AH663" t="s">
        <v>60</v>
      </c>
      <c r="AI663" t="b">
        <v>1</v>
      </c>
      <c r="AJ663" t="s">
        <v>60</v>
      </c>
      <c r="AK663" t="s">
        <v>60</v>
      </c>
      <c r="AL663" t="s">
        <v>60</v>
      </c>
      <c r="AM663" t="s">
        <v>60</v>
      </c>
      <c r="AN663" t="s">
        <v>60</v>
      </c>
      <c r="AO663" t="s">
        <v>117</v>
      </c>
      <c r="AP663" t="b">
        <v>0</v>
      </c>
      <c r="AQ663" t="b">
        <v>0</v>
      </c>
      <c r="AR663" t="s">
        <v>71</v>
      </c>
      <c r="AS663" t="b">
        <v>0</v>
      </c>
      <c r="AT663" t="s">
        <v>60</v>
      </c>
      <c r="AU663" t="s">
        <v>60</v>
      </c>
      <c r="AX663" t="s">
        <v>60</v>
      </c>
      <c r="AY663" t="s">
        <v>60</v>
      </c>
      <c r="BA663" t="b">
        <v>0</v>
      </c>
      <c r="BB663" t="s">
        <v>60</v>
      </c>
      <c r="BD663" t="s">
        <v>60</v>
      </c>
    </row>
    <row r="664" spans="1:56" x14ac:dyDescent="0.25">
      <c r="A664" t="s">
        <v>306</v>
      </c>
      <c r="B664" t="s">
        <v>792</v>
      </c>
      <c r="C664">
        <v>2000320</v>
      </c>
      <c r="D664" t="s">
        <v>81</v>
      </c>
      <c r="E664" t="s">
        <v>81</v>
      </c>
      <c r="F664" t="s">
        <v>315</v>
      </c>
      <c r="G664" t="s">
        <v>614</v>
      </c>
      <c r="H664" t="str">
        <f>"01414"</f>
        <v>01414</v>
      </c>
      <c r="I664" t="s">
        <v>60</v>
      </c>
      <c r="J664" t="s">
        <v>316</v>
      </c>
      <c r="K664" t="s">
        <v>62</v>
      </c>
      <c r="L664">
        <v>25</v>
      </c>
      <c r="N664" t="str">
        <f t="shared" si="26"/>
        <v>0</v>
      </c>
      <c r="O664">
        <v>25</v>
      </c>
      <c r="P664" t="s">
        <v>96</v>
      </c>
      <c r="Q664" t="s">
        <v>64</v>
      </c>
      <c r="S664" t="s">
        <v>65</v>
      </c>
      <c r="T664" t="s">
        <v>66</v>
      </c>
      <c r="U664" t="s">
        <v>67</v>
      </c>
      <c r="V664" t="s">
        <v>67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68</v>
      </c>
      <c r="AD664" t="b">
        <v>0</v>
      </c>
      <c r="AE664" t="b">
        <v>0</v>
      </c>
      <c r="AF664" t="s">
        <v>69</v>
      </c>
      <c r="AG664" t="s">
        <v>60</v>
      </c>
      <c r="AH664" t="s">
        <v>60</v>
      </c>
      <c r="AI664" t="b">
        <v>1</v>
      </c>
      <c r="AJ664" t="s">
        <v>92</v>
      </c>
      <c r="AK664" t="s">
        <v>60</v>
      </c>
      <c r="AL664" t="s">
        <v>60</v>
      </c>
      <c r="AM664" t="s">
        <v>60</v>
      </c>
      <c r="AN664" t="s">
        <v>60</v>
      </c>
      <c r="AO664" t="s">
        <v>70</v>
      </c>
      <c r="AP664" t="b">
        <v>0</v>
      </c>
      <c r="AQ664" t="b">
        <v>0</v>
      </c>
      <c r="AR664" t="s">
        <v>71</v>
      </c>
      <c r="AS664" t="b">
        <v>0</v>
      </c>
      <c r="AT664" t="s">
        <v>60</v>
      </c>
      <c r="AU664" t="s">
        <v>60</v>
      </c>
      <c r="AX664" t="s">
        <v>60</v>
      </c>
      <c r="AY664" t="s">
        <v>60</v>
      </c>
      <c r="BA664" t="b">
        <v>0</v>
      </c>
      <c r="BB664" t="s">
        <v>60</v>
      </c>
      <c r="BD664" t="s">
        <v>60</v>
      </c>
    </row>
    <row r="665" spans="1:56" x14ac:dyDescent="0.25">
      <c r="A665" t="s">
        <v>641</v>
      </c>
      <c r="B665" t="s">
        <v>777</v>
      </c>
      <c r="C665">
        <v>7963080</v>
      </c>
      <c r="D665" t="s">
        <v>102</v>
      </c>
      <c r="E665" t="s">
        <v>102</v>
      </c>
      <c r="F665" t="s">
        <v>643</v>
      </c>
      <c r="G665" t="s">
        <v>793</v>
      </c>
      <c r="H665" t="s">
        <v>645</v>
      </c>
      <c r="I665" t="s">
        <v>60</v>
      </c>
      <c r="J665" t="s">
        <v>669</v>
      </c>
      <c r="K665" t="s">
        <v>62</v>
      </c>
      <c r="L665">
        <v>25</v>
      </c>
      <c r="N665" t="str">
        <f t="shared" si="26"/>
        <v>0</v>
      </c>
      <c r="O665">
        <v>25</v>
      </c>
      <c r="P665" t="s">
        <v>96</v>
      </c>
      <c r="Q665" t="s">
        <v>79</v>
      </c>
      <c r="S665" t="s">
        <v>65</v>
      </c>
      <c r="T665" t="s">
        <v>66</v>
      </c>
      <c r="U665" t="s">
        <v>67</v>
      </c>
      <c r="V665" t="s">
        <v>67</v>
      </c>
      <c r="X665" t="b">
        <v>1</v>
      </c>
      <c r="Y665" t="b">
        <v>1</v>
      </c>
      <c r="Z665" t="b">
        <v>1</v>
      </c>
      <c r="AA665">
        <v>200</v>
      </c>
      <c r="AB665">
        <v>230</v>
      </c>
      <c r="AC665" t="s">
        <v>68</v>
      </c>
      <c r="AD665" t="b">
        <v>0</v>
      </c>
      <c r="AE665" t="b">
        <v>0</v>
      </c>
      <c r="AF665" t="s">
        <v>69</v>
      </c>
      <c r="AG665" t="s">
        <v>60</v>
      </c>
      <c r="AH665" t="s">
        <v>60</v>
      </c>
      <c r="AI665" t="b">
        <v>1</v>
      </c>
      <c r="AJ665" t="s">
        <v>60</v>
      </c>
      <c r="AK665" t="s">
        <v>60</v>
      </c>
      <c r="AL665" t="s">
        <v>60</v>
      </c>
      <c r="AM665" t="s">
        <v>60</v>
      </c>
      <c r="AN665" t="s">
        <v>60</v>
      </c>
      <c r="AO665" t="s">
        <v>117</v>
      </c>
      <c r="AP665" t="b">
        <v>0</v>
      </c>
      <c r="AQ665" t="b">
        <v>0</v>
      </c>
      <c r="AR665" t="s">
        <v>71</v>
      </c>
      <c r="AS665" t="b">
        <v>0</v>
      </c>
      <c r="AT665" t="s">
        <v>60</v>
      </c>
      <c r="AU665" t="s">
        <v>60</v>
      </c>
      <c r="AX665" t="s">
        <v>60</v>
      </c>
      <c r="AY665" t="s">
        <v>60</v>
      </c>
      <c r="BA665" t="b">
        <v>0</v>
      </c>
      <c r="BB665" t="s">
        <v>60</v>
      </c>
      <c r="BD665" t="s">
        <v>60</v>
      </c>
    </row>
    <row r="666" spans="1:56" x14ac:dyDescent="0.25">
      <c r="A666" t="s">
        <v>247</v>
      </c>
      <c r="B666" t="s">
        <v>574</v>
      </c>
      <c r="C666">
        <v>1206300</v>
      </c>
      <c r="D666" t="s">
        <v>73</v>
      </c>
      <c r="E666" t="s">
        <v>73</v>
      </c>
      <c r="F666" t="s">
        <v>278</v>
      </c>
      <c r="G666" t="s">
        <v>794</v>
      </c>
      <c r="H666" t="str">
        <f>"01203"</f>
        <v>01203</v>
      </c>
      <c r="I666" t="s">
        <v>60</v>
      </c>
      <c r="J666" t="s">
        <v>279</v>
      </c>
      <c r="K666" t="s">
        <v>62</v>
      </c>
      <c r="L666">
        <v>28</v>
      </c>
      <c r="N666" t="str">
        <f t="shared" si="26"/>
        <v>0</v>
      </c>
      <c r="O666">
        <v>28</v>
      </c>
      <c r="P666" t="s">
        <v>96</v>
      </c>
      <c r="Q666" t="s">
        <v>79</v>
      </c>
      <c r="R666" t="s">
        <v>79</v>
      </c>
      <c r="S666" t="s">
        <v>65</v>
      </c>
      <c r="T666" t="s">
        <v>66</v>
      </c>
      <c r="U666" t="s">
        <v>67</v>
      </c>
      <c r="V666" t="s">
        <v>67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68</v>
      </c>
      <c r="AD666" t="b">
        <v>0</v>
      </c>
      <c r="AE666" t="b">
        <v>0</v>
      </c>
      <c r="AF666" t="s">
        <v>69</v>
      </c>
      <c r="AG666" t="s">
        <v>60</v>
      </c>
      <c r="AH666" t="s">
        <v>60</v>
      </c>
      <c r="AI666" t="b">
        <v>1</v>
      </c>
      <c r="AJ666" t="s">
        <v>60</v>
      </c>
      <c r="AK666" t="s">
        <v>60</v>
      </c>
      <c r="AL666" t="s">
        <v>60</v>
      </c>
      <c r="AM666" t="s">
        <v>60</v>
      </c>
      <c r="AN666" t="s">
        <v>60</v>
      </c>
      <c r="AO666" t="s">
        <v>70</v>
      </c>
      <c r="AP666" t="b">
        <v>0</v>
      </c>
      <c r="AQ666" t="b">
        <v>0</v>
      </c>
      <c r="AR666" t="s">
        <v>71</v>
      </c>
      <c r="AS666" t="b">
        <v>0</v>
      </c>
      <c r="AT666" t="s">
        <v>60</v>
      </c>
      <c r="AU666" t="s">
        <v>60</v>
      </c>
      <c r="AX666" t="s">
        <v>60</v>
      </c>
      <c r="AY666" t="s">
        <v>60</v>
      </c>
      <c r="BA666" t="b">
        <v>0</v>
      </c>
      <c r="BB666" t="s">
        <v>60</v>
      </c>
      <c r="BD666" t="s">
        <v>60</v>
      </c>
    </row>
    <row r="667" spans="1:56" x14ac:dyDescent="0.25">
      <c r="A667" t="s">
        <v>306</v>
      </c>
      <c r="B667" t="s">
        <v>779</v>
      </c>
      <c r="C667">
        <v>2000310</v>
      </c>
      <c r="D667" t="s">
        <v>98</v>
      </c>
      <c r="E667" t="s">
        <v>98</v>
      </c>
      <c r="G667" t="s">
        <v>795</v>
      </c>
      <c r="H667" t="str">
        <f>"01402"</f>
        <v>01402</v>
      </c>
      <c r="I667" t="s">
        <v>60</v>
      </c>
      <c r="J667" t="s">
        <v>627</v>
      </c>
      <c r="K667" t="s">
        <v>62</v>
      </c>
      <c r="L667">
        <v>25</v>
      </c>
      <c r="N667" t="str">
        <f t="shared" si="26"/>
        <v>0</v>
      </c>
      <c r="O667">
        <v>25</v>
      </c>
      <c r="P667" t="s">
        <v>96</v>
      </c>
      <c r="Q667" t="s">
        <v>79</v>
      </c>
      <c r="S667" t="s">
        <v>65</v>
      </c>
      <c r="T667" t="s">
        <v>66</v>
      </c>
      <c r="U667" t="s">
        <v>67</v>
      </c>
      <c r="V667" t="s">
        <v>67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68</v>
      </c>
      <c r="AD667" t="b">
        <v>0</v>
      </c>
      <c r="AE667" t="b">
        <v>0</v>
      </c>
      <c r="AF667" t="s">
        <v>69</v>
      </c>
      <c r="AG667" t="s">
        <v>60</v>
      </c>
      <c r="AH667" t="s">
        <v>60</v>
      </c>
      <c r="AI667" t="b">
        <v>1</v>
      </c>
      <c r="AJ667" t="s">
        <v>60</v>
      </c>
      <c r="AK667" t="s">
        <v>60</v>
      </c>
      <c r="AL667" t="s">
        <v>60</v>
      </c>
      <c r="AM667" t="s">
        <v>60</v>
      </c>
      <c r="AN667" t="s">
        <v>60</v>
      </c>
      <c r="AO667" t="s">
        <v>70</v>
      </c>
      <c r="AP667" t="b">
        <v>0</v>
      </c>
      <c r="AQ667" t="b">
        <v>0</v>
      </c>
      <c r="AR667" t="s">
        <v>71</v>
      </c>
      <c r="AS667" t="b">
        <v>0</v>
      </c>
      <c r="AT667" t="s">
        <v>60</v>
      </c>
      <c r="AU667" t="s">
        <v>60</v>
      </c>
      <c r="AX667" t="s">
        <v>60</v>
      </c>
      <c r="AY667" t="s">
        <v>60</v>
      </c>
      <c r="BA667" t="b">
        <v>0</v>
      </c>
      <c r="BB667" t="s">
        <v>60</v>
      </c>
      <c r="BD667" t="s">
        <v>60</v>
      </c>
    </row>
    <row r="668" spans="1:56" x14ac:dyDescent="0.25">
      <c r="A668" t="s">
        <v>377</v>
      </c>
      <c r="B668" t="s">
        <v>382</v>
      </c>
      <c r="C668">
        <v>2109310</v>
      </c>
      <c r="D668" t="s">
        <v>58</v>
      </c>
      <c r="E668" t="s">
        <v>58</v>
      </c>
      <c r="F668" t="s">
        <v>768</v>
      </c>
      <c r="G668" t="s">
        <v>769</v>
      </c>
      <c r="H668" t="str">
        <f>"01702"</f>
        <v>01702</v>
      </c>
      <c r="I668" t="s">
        <v>60</v>
      </c>
      <c r="J668" t="s">
        <v>770</v>
      </c>
      <c r="K668" t="s">
        <v>62</v>
      </c>
      <c r="L668">
        <v>25</v>
      </c>
      <c r="N668" t="str">
        <f t="shared" si="26"/>
        <v>0</v>
      </c>
      <c r="O668">
        <v>25</v>
      </c>
      <c r="P668" t="s">
        <v>96</v>
      </c>
      <c r="Q668" t="s">
        <v>79</v>
      </c>
      <c r="R668" t="s">
        <v>79</v>
      </c>
      <c r="S668" t="s">
        <v>65</v>
      </c>
      <c r="T668" t="s">
        <v>66</v>
      </c>
      <c r="U668" t="s">
        <v>67</v>
      </c>
      <c r="V668" t="s">
        <v>67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68</v>
      </c>
      <c r="AD668" t="b">
        <v>0</v>
      </c>
      <c r="AE668" t="b">
        <v>0</v>
      </c>
      <c r="AF668" t="s">
        <v>69</v>
      </c>
      <c r="AG668" t="s">
        <v>60</v>
      </c>
      <c r="AH668" t="s">
        <v>60</v>
      </c>
      <c r="AI668" t="b">
        <v>1</v>
      </c>
      <c r="AJ668" t="s">
        <v>60</v>
      </c>
      <c r="AK668" t="s">
        <v>60</v>
      </c>
      <c r="AL668" t="s">
        <v>60</v>
      </c>
      <c r="AM668" t="s">
        <v>60</v>
      </c>
      <c r="AN668" t="s">
        <v>97</v>
      </c>
      <c r="AO668" t="s">
        <v>70</v>
      </c>
      <c r="AP668" t="b">
        <v>0</v>
      </c>
      <c r="AQ668" t="b">
        <v>0</v>
      </c>
      <c r="AR668" t="s">
        <v>71</v>
      </c>
      <c r="AS668" t="b">
        <v>0</v>
      </c>
      <c r="AT668" t="s">
        <v>60</v>
      </c>
      <c r="AU668" t="s">
        <v>60</v>
      </c>
      <c r="AX668" t="s">
        <v>60</v>
      </c>
      <c r="AY668" t="s">
        <v>60</v>
      </c>
      <c r="BA668" t="b">
        <v>0</v>
      </c>
      <c r="BB668" t="s">
        <v>60</v>
      </c>
      <c r="BD668" t="s">
        <v>60</v>
      </c>
    </row>
    <row r="669" spans="1:56" x14ac:dyDescent="0.25">
      <c r="A669" t="s">
        <v>306</v>
      </c>
      <c r="B669" t="s">
        <v>322</v>
      </c>
      <c r="C669">
        <v>2003350</v>
      </c>
      <c r="D669" t="s">
        <v>81</v>
      </c>
      <c r="E669" t="s">
        <v>81</v>
      </c>
      <c r="F669" t="s">
        <v>333</v>
      </c>
      <c r="G669" t="s">
        <v>544</v>
      </c>
      <c r="H669" t="str">
        <f>"01507"</f>
        <v>01507</v>
      </c>
      <c r="I669" t="s">
        <v>60</v>
      </c>
      <c r="J669" t="s">
        <v>334</v>
      </c>
      <c r="K669" t="s">
        <v>62</v>
      </c>
      <c r="L669">
        <v>30</v>
      </c>
      <c r="N669" t="str">
        <f t="shared" si="26"/>
        <v>0</v>
      </c>
      <c r="O669">
        <v>30</v>
      </c>
      <c r="P669" t="s">
        <v>96</v>
      </c>
      <c r="Q669" t="s">
        <v>64</v>
      </c>
      <c r="R669" t="s">
        <v>79</v>
      </c>
      <c r="S669" t="s">
        <v>65</v>
      </c>
      <c r="T669" t="s">
        <v>66</v>
      </c>
      <c r="U669" t="s">
        <v>67</v>
      </c>
      <c r="V669" t="s">
        <v>67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68</v>
      </c>
      <c r="AD669" t="b">
        <v>0</v>
      </c>
      <c r="AE669" t="b">
        <v>0</v>
      </c>
      <c r="AF669" t="s">
        <v>69</v>
      </c>
      <c r="AG669" t="s">
        <v>60</v>
      </c>
      <c r="AH669" t="s">
        <v>60</v>
      </c>
      <c r="AI669" t="b">
        <v>1</v>
      </c>
      <c r="AJ669" t="s">
        <v>92</v>
      </c>
      <c r="AK669" t="s">
        <v>60</v>
      </c>
      <c r="AL669" t="s">
        <v>60</v>
      </c>
      <c r="AM669" t="s">
        <v>60</v>
      </c>
      <c r="AN669" t="s">
        <v>60</v>
      </c>
      <c r="AO669" t="s">
        <v>70</v>
      </c>
      <c r="AP669" t="b">
        <v>0</v>
      </c>
      <c r="AQ669" t="b">
        <v>0</v>
      </c>
      <c r="AR669" t="s">
        <v>71</v>
      </c>
      <c r="AS669" t="b">
        <v>0</v>
      </c>
      <c r="AT669" t="s">
        <v>60</v>
      </c>
      <c r="AU669" t="s">
        <v>60</v>
      </c>
      <c r="AX669" t="s">
        <v>60</v>
      </c>
      <c r="AY669" t="s">
        <v>60</v>
      </c>
      <c r="BA669" t="b">
        <v>0</v>
      </c>
      <c r="BB669" t="s">
        <v>60</v>
      </c>
      <c r="BD669" t="s">
        <v>60</v>
      </c>
    </row>
    <row r="670" spans="1:56" x14ac:dyDescent="0.25">
      <c r="A670" t="s">
        <v>306</v>
      </c>
      <c r="B670" t="s">
        <v>317</v>
      </c>
      <c r="C670">
        <v>2003340</v>
      </c>
      <c r="D670" t="s">
        <v>85</v>
      </c>
      <c r="E670" t="s">
        <v>85</v>
      </c>
      <c r="F670" t="s">
        <v>318</v>
      </c>
      <c r="G670" t="s">
        <v>544</v>
      </c>
      <c r="H670" t="str">
        <f>"01505"</f>
        <v>01505</v>
      </c>
      <c r="I670" t="s">
        <v>60</v>
      </c>
      <c r="J670" t="s">
        <v>319</v>
      </c>
      <c r="K670" t="s">
        <v>62</v>
      </c>
      <c r="L670">
        <v>28</v>
      </c>
      <c r="N670" t="str">
        <f t="shared" si="26"/>
        <v>0</v>
      </c>
      <c r="O670">
        <v>28</v>
      </c>
      <c r="P670" t="s">
        <v>96</v>
      </c>
      <c r="Q670" t="s">
        <v>79</v>
      </c>
      <c r="R670" t="s">
        <v>79</v>
      </c>
      <c r="S670" t="s">
        <v>65</v>
      </c>
      <c r="T670" t="s">
        <v>66</v>
      </c>
      <c r="U670" t="s">
        <v>67</v>
      </c>
      <c r="V670" t="s">
        <v>67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68</v>
      </c>
      <c r="AD670" t="b">
        <v>0</v>
      </c>
      <c r="AE670" t="b">
        <v>0</v>
      </c>
      <c r="AF670" t="s">
        <v>69</v>
      </c>
      <c r="AG670" t="s">
        <v>60</v>
      </c>
      <c r="AH670" t="s">
        <v>60</v>
      </c>
      <c r="AI670" t="b">
        <v>1</v>
      </c>
      <c r="AJ670" t="s">
        <v>60</v>
      </c>
      <c r="AK670" t="s">
        <v>60</v>
      </c>
      <c r="AL670" t="s">
        <v>60</v>
      </c>
      <c r="AM670" t="s">
        <v>60</v>
      </c>
      <c r="AN670" t="s">
        <v>60</v>
      </c>
      <c r="AO670" t="s">
        <v>70</v>
      </c>
      <c r="AP670" t="b">
        <v>0</v>
      </c>
      <c r="AQ670" t="b">
        <v>0</v>
      </c>
      <c r="AR670" t="s">
        <v>71</v>
      </c>
      <c r="AS670" t="b">
        <v>0</v>
      </c>
      <c r="AT670" t="s">
        <v>60</v>
      </c>
      <c r="AU670" t="s">
        <v>60</v>
      </c>
      <c r="AX670" t="s">
        <v>60</v>
      </c>
      <c r="AY670" t="s">
        <v>60</v>
      </c>
      <c r="BA670" t="b">
        <v>0</v>
      </c>
      <c r="BB670" t="s">
        <v>60</v>
      </c>
      <c r="BD670" t="s">
        <v>60</v>
      </c>
    </row>
    <row r="671" spans="1:56" x14ac:dyDescent="0.25">
      <c r="A671" t="s">
        <v>247</v>
      </c>
      <c r="B671" t="s">
        <v>741</v>
      </c>
      <c r="C671">
        <v>1200310</v>
      </c>
      <c r="D671" t="s">
        <v>73</v>
      </c>
      <c r="E671" t="s">
        <v>73</v>
      </c>
      <c r="F671" t="s">
        <v>257</v>
      </c>
      <c r="G671" t="s">
        <v>796</v>
      </c>
      <c r="H671" t="str">
        <f>"01304"</f>
        <v>01304</v>
      </c>
      <c r="I671" t="s">
        <v>60</v>
      </c>
      <c r="J671" t="s">
        <v>258</v>
      </c>
      <c r="K671" t="s">
        <v>62</v>
      </c>
      <c r="L671">
        <v>25</v>
      </c>
      <c r="N671" t="str">
        <f t="shared" si="26"/>
        <v>0</v>
      </c>
      <c r="O671">
        <v>25</v>
      </c>
      <c r="P671" t="s">
        <v>96</v>
      </c>
      <c r="Q671" t="s">
        <v>79</v>
      </c>
      <c r="R671" t="s">
        <v>79</v>
      </c>
      <c r="S671" t="s">
        <v>65</v>
      </c>
      <c r="T671" t="s">
        <v>66</v>
      </c>
      <c r="U671" t="s">
        <v>67</v>
      </c>
      <c r="V671" t="s">
        <v>67</v>
      </c>
      <c r="X671" t="b">
        <v>1</v>
      </c>
      <c r="Y671" t="b">
        <v>1</v>
      </c>
      <c r="Z671" t="b">
        <v>1</v>
      </c>
      <c r="AA671">
        <v>103</v>
      </c>
      <c r="AB671">
        <v>230</v>
      </c>
      <c r="AC671" t="s">
        <v>68</v>
      </c>
      <c r="AD671" t="b">
        <v>0</v>
      </c>
      <c r="AE671" t="b">
        <v>0</v>
      </c>
      <c r="AF671" t="s">
        <v>69</v>
      </c>
      <c r="AG671" t="s">
        <v>60</v>
      </c>
      <c r="AH671" t="s">
        <v>60</v>
      </c>
      <c r="AI671" t="b">
        <v>1</v>
      </c>
      <c r="AJ671" t="s">
        <v>60</v>
      </c>
      <c r="AK671" t="s">
        <v>60</v>
      </c>
      <c r="AL671" t="s">
        <v>60</v>
      </c>
      <c r="AM671" t="s">
        <v>60</v>
      </c>
      <c r="AN671" t="s">
        <v>60</v>
      </c>
      <c r="AO671" t="s">
        <v>70</v>
      </c>
      <c r="AP671" t="b">
        <v>0</v>
      </c>
      <c r="AQ671" t="b">
        <v>0</v>
      </c>
      <c r="AR671" t="s">
        <v>71</v>
      </c>
      <c r="AS671" t="b">
        <v>0</v>
      </c>
      <c r="AT671" t="s">
        <v>60</v>
      </c>
      <c r="AU671" t="s">
        <v>60</v>
      </c>
      <c r="AX671" t="s">
        <v>60</v>
      </c>
      <c r="AY671" t="s">
        <v>60</v>
      </c>
      <c r="BA671" t="b">
        <v>0</v>
      </c>
      <c r="BB671" t="s">
        <v>60</v>
      </c>
      <c r="BD671" t="s">
        <v>60</v>
      </c>
    </row>
    <row r="672" spans="1:56" x14ac:dyDescent="0.25">
      <c r="A672" t="s">
        <v>306</v>
      </c>
      <c r="B672" t="s">
        <v>588</v>
      </c>
      <c r="C672">
        <v>2000310</v>
      </c>
      <c r="D672" t="s">
        <v>81</v>
      </c>
      <c r="E672" t="s">
        <v>81</v>
      </c>
      <c r="F672" t="s">
        <v>330</v>
      </c>
      <c r="G672" t="s">
        <v>797</v>
      </c>
      <c r="H672">
        <v>99615</v>
      </c>
      <c r="I672" t="s">
        <v>60</v>
      </c>
      <c r="J672" t="s">
        <v>331</v>
      </c>
      <c r="K672" t="s">
        <v>62</v>
      </c>
      <c r="L672">
        <v>25</v>
      </c>
      <c r="N672" t="str">
        <f t="shared" si="26"/>
        <v>0</v>
      </c>
      <c r="O672">
        <v>25</v>
      </c>
      <c r="P672" t="s">
        <v>96</v>
      </c>
      <c r="Q672" t="s">
        <v>79</v>
      </c>
      <c r="R672" t="s">
        <v>79</v>
      </c>
      <c r="S672" t="s">
        <v>65</v>
      </c>
      <c r="T672" t="s">
        <v>66</v>
      </c>
      <c r="U672" t="s">
        <v>67</v>
      </c>
      <c r="V672" t="s">
        <v>67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68</v>
      </c>
      <c r="AD672" t="b">
        <v>0</v>
      </c>
      <c r="AE672" t="b">
        <v>0</v>
      </c>
      <c r="AF672" t="s">
        <v>69</v>
      </c>
      <c r="AG672" t="s">
        <v>60</v>
      </c>
      <c r="AH672" t="s">
        <v>60</v>
      </c>
      <c r="AI672" t="b">
        <v>1</v>
      </c>
      <c r="AJ672" t="s">
        <v>60</v>
      </c>
      <c r="AK672" t="s">
        <v>60</v>
      </c>
      <c r="AL672" t="s">
        <v>60</v>
      </c>
      <c r="AM672" t="s">
        <v>60</v>
      </c>
      <c r="AN672" t="s">
        <v>60</v>
      </c>
      <c r="AO672" t="s">
        <v>70</v>
      </c>
      <c r="AP672" t="b">
        <v>0</v>
      </c>
      <c r="AQ672" t="b">
        <v>0</v>
      </c>
      <c r="AR672" t="s">
        <v>71</v>
      </c>
      <c r="AS672" t="b">
        <v>0</v>
      </c>
      <c r="AT672" t="s">
        <v>60</v>
      </c>
      <c r="AU672" t="s">
        <v>60</v>
      </c>
      <c r="AX672" t="s">
        <v>60</v>
      </c>
      <c r="AY672" t="s">
        <v>60</v>
      </c>
      <c r="BA672" t="b">
        <v>0</v>
      </c>
      <c r="BB672" t="s">
        <v>60</v>
      </c>
      <c r="BD672" t="s">
        <v>60</v>
      </c>
    </row>
    <row r="673" spans="1:56" x14ac:dyDescent="0.25">
      <c r="A673" t="s">
        <v>56</v>
      </c>
      <c r="B673" t="s">
        <v>798</v>
      </c>
      <c r="C673">
        <v>2106310</v>
      </c>
      <c r="D673" t="s">
        <v>102</v>
      </c>
      <c r="E673" t="s">
        <v>102</v>
      </c>
      <c r="F673" t="s">
        <v>88</v>
      </c>
      <c r="G673" t="s">
        <v>479</v>
      </c>
      <c r="H673" t="str">
        <f>"01251"</f>
        <v>01251</v>
      </c>
      <c r="I673" t="s">
        <v>60</v>
      </c>
      <c r="J673" t="s">
        <v>90</v>
      </c>
      <c r="K673" t="s">
        <v>62</v>
      </c>
      <c r="L673">
        <v>25</v>
      </c>
      <c r="N673" t="str">
        <f t="shared" si="26"/>
        <v>0</v>
      </c>
      <c r="O673">
        <v>25</v>
      </c>
      <c r="P673" t="s">
        <v>78</v>
      </c>
      <c r="Q673" t="s">
        <v>79</v>
      </c>
      <c r="S673" t="s">
        <v>65</v>
      </c>
      <c r="T673" t="s">
        <v>66</v>
      </c>
      <c r="U673" t="s">
        <v>67</v>
      </c>
      <c r="V673" t="s">
        <v>67</v>
      </c>
      <c r="X673" t="b">
        <v>1</v>
      </c>
      <c r="Y673" t="b">
        <v>1</v>
      </c>
      <c r="Z673" t="b">
        <v>1</v>
      </c>
      <c r="AA673">
        <v>103</v>
      </c>
      <c r="AB673">
        <v>230</v>
      </c>
      <c r="AC673" t="s">
        <v>68</v>
      </c>
      <c r="AD673" t="b">
        <v>0</v>
      </c>
      <c r="AE673" t="b">
        <v>0</v>
      </c>
      <c r="AF673" t="s">
        <v>69</v>
      </c>
      <c r="AG673" t="s">
        <v>60</v>
      </c>
      <c r="AH673" t="s">
        <v>60</v>
      </c>
      <c r="AI673" t="b">
        <v>1</v>
      </c>
      <c r="AJ673" t="s">
        <v>60</v>
      </c>
      <c r="AK673" t="s">
        <v>60</v>
      </c>
      <c r="AL673" t="s">
        <v>60</v>
      </c>
      <c r="AM673" t="s">
        <v>60</v>
      </c>
      <c r="AN673" t="s">
        <v>60</v>
      </c>
      <c r="AO673" t="s">
        <v>70</v>
      </c>
      <c r="AP673" t="b">
        <v>0</v>
      </c>
      <c r="AQ673" t="b">
        <v>0</v>
      </c>
      <c r="AR673" t="s">
        <v>71</v>
      </c>
      <c r="AS673" t="b">
        <v>0</v>
      </c>
      <c r="AT673" t="s">
        <v>60</v>
      </c>
      <c r="AU673" t="s">
        <v>60</v>
      </c>
      <c r="AX673" t="s">
        <v>60</v>
      </c>
      <c r="AY673" t="s">
        <v>60</v>
      </c>
      <c r="BA673" t="b">
        <v>0</v>
      </c>
      <c r="BB673" t="s">
        <v>60</v>
      </c>
      <c r="BD673" t="s">
        <v>60</v>
      </c>
    </row>
    <row r="674" spans="1:56" x14ac:dyDescent="0.25">
      <c r="A674" t="s">
        <v>179</v>
      </c>
      <c r="B674" t="s">
        <v>180</v>
      </c>
      <c r="C674">
        <v>8405110</v>
      </c>
      <c r="D674" t="s">
        <v>98</v>
      </c>
      <c r="E674" t="s">
        <v>98</v>
      </c>
      <c r="F674" t="s">
        <v>181</v>
      </c>
      <c r="G674" t="s">
        <v>444</v>
      </c>
      <c r="H674" t="str">
        <f>"01654"</f>
        <v>01654</v>
      </c>
      <c r="I674" t="s">
        <v>60</v>
      </c>
      <c r="J674" t="s">
        <v>182</v>
      </c>
      <c r="K674" t="s">
        <v>62</v>
      </c>
      <c r="L674">
        <v>20</v>
      </c>
      <c r="N674" t="str">
        <f t="shared" si="26"/>
        <v>0</v>
      </c>
      <c r="O674">
        <v>20</v>
      </c>
      <c r="P674" t="s">
        <v>96</v>
      </c>
      <c r="Q674" t="s">
        <v>79</v>
      </c>
      <c r="R674" t="s">
        <v>79</v>
      </c>
      <c r="S674" t="s">
        <v>65</v>
      </c>
      <c r="T674" t="s">
        <v>66</v>
      </c>
      <c r="U674" t="s">
        <v>67</v>
      </c>
      <c r="V674" t="s">
        <v>67</v>
      </c>
      <c r="X674" t="b">
        <v>1</v>
      </c>
      <c r="Y674" t="b">
        <v>1</v>
      </c>
      <c r="Z674" t="b">
        <v>1</v>
      </c>
      <c r="AA674">
        <v>300</v>
      </c>
      <c r="AB674">
        <v>230</v>
      </c>
      <c r="AC674" t="s">
        <v>68</v>
      </c>
      <c r="AD674" t="b">
        <v>0</v>
      </c>
      <c r="AE674" t="b">
        <v>0</v>
      </c>
      <c r="AF674" t="s">
        <v>69</v>
      </c>
      <c r="AG674" t="s">
        <v>60</v>
      </c>
      <c r="AH674" t="s">
        <v>60</v>
      </c>
      <c r="AI674" t="b">
        <v>1</v>
      </c>
      <c r="AJ674" t="s">
        <v>60</v>
      </c>
      <c r="AK674" t="s">
        <v>60</v>
      </c>
      <c r="AL674" t="s">
        <v>60</v>
      </c>
      <c r="AM674" t="s">
        <v>60</v>
      </c>
      <c r="AN674" t="s">
        <v>60</v>
      </c>
      <c r="AO674" t="s">
        <v>117</v>
      </c>
      <c r="AP674" t="b">
        <v>0</v>
      </c>
      <c r="AQ674" t="b">
        <v>0</v>
      </c>
      <c r="AR674" t="s">
        <v>71</v>
      </c>
      <c r="AS674" t="b">
        <v>0</v>
      </c>
      <c r="AT674" t="s">
        <v>60</v>
      </c>
      <c r="AU674" t="s">
        <v>60</v>
      </c>
      <c r="AX674" t="s">
        <v>60</v>
      </c>
      <c r="AY674" t="s">
        <v>60</v>
      </c>
      <c r="BA674" t="b">
        <v>0</v>
      </c>
      <c r="BB674" t="s">
        <v>60</v>
      </c>
      <c r="BC674">
        <v>8405100</v>
      </c>
      <c r="BD674" t="s">
        <v>60</v>
      </c>
    </row>
    <row r="675" spans="1:56" x14ac:dyDescent="0.25">
      <c r="A675" t="s">
        <v>641</v>
      </c>
      <c r="B675" t="s">
        <v>777</v>
      </c>
      <c r="C675">
        <v>7963080</v>
      </c>
      <c r="D675" t="s">
        <v>105</v>
      </c>
      <c r="E675" t="s">
        <v>105</v>
      </c>
      <c r="F675" t="s">
        <v>643</v>
      </c>
      <c r="G675" t="s">
        <v>799</v>
      </c>
      <c r="H675" t="s">
        <v>645</v>
      </c>
      <c r="I675" t="s">
        <v>60</v>
      </c>
      <c r="J675" t="s">
        <v>669</v>
      </c>
      <c r="K675" t="s">
        <v>62</v>
      </c>
      <c r="L675">
        <v>25</v>
      </c>
      <c r="N675" t="str">
        <f t="shared" si="26"/>
        <v>0</v>
      </c>
      <c r="O675">
        <v>25</v>
      </c>
      <c r="P675" t="s">
        <v>96</v>
      </c>
      <c r="Q675" t="s">
        <v>79</v>
      </c>
      <c r="S675" t="s">
        <v>65</v>
      </c>
      <c r="T675" t="s">
        <v>66</v>
      </c>
      <c r="U675" t="s">
        <v>67</v>
      </c>
      <c r="V675" t="s">
        <v>67</v>
      </c>
      <c r="X675" t="b">
        <v>1</v>
      </c>
      <c r="Y675" t="b">
        <v>1</v>
      </c>
      <c r="Z675" t="b">
        <v>1</v>
      </c>
      <c r="AA675">
        <v>200</v>
      </c>
      <c r="AB675">
        <v>230</v>
      </c>
      <c r="AC675" t="s">
        <v>68</v>
      </c>
      <c r="AD675" t="b">
        <v>0</v>
      </c>
      <c r="AE675" t="b">
        <v>0</v>
      </c>
      <c r="AF675" t="s">
        <v>69</v>
      </c>
      <c r="AG675" t="s">
        <v>60</v>
      </c>
      <c r="AH675" t="s">
        <v>60</v>
      </c>
      <c r="AI675" t="b">
        <v>1</v>
      </c>
      <c r="AJ675" t="s">
        <v>60</v>
      </c>
      <c r="AK675" t="s">
        <v>60</v>
      </c>
      <c r="AL675" t="s">
        <v>60</v>
      </c>
      <c r="AM675" t="s">
        <v>60</v>
      </c>
      <c r="AN675" t="s">
        <v>60</v>
      </c>
      <c r="AO675" t="s">
        <v>117</v>
      </c>
      <c r="AP675" t="b">
        <v>0</v>
      </c>
      <c r="AQ675" t="b">
        <v>0</v>
      </c>
      <c r="AR675" t="s">
        <v>71</v>
      </c>
      <c r="AS675" t="b">
        <v>0</v>
      </c>
      <c r="AT675" t="s">
        <v>60</v>
      </c>
      <c r="AU675" t="s">
        <v>60</v>
      </c>
      <c r="AX675" t="s">
        <v>60</v>
      </c>
      <c r="AY675" t="s">
        <v>60</v>
      </c>
      <c r="BA675" t="b">
        <v>0</v>
      </c>
      <c r="BB675" t="s">
        <v>60</v>
      </c>
      <c r="BD675" t="s">
        <v>60</v>
      </c>
    </row>
    <row r="676" spans="1:56" x14ac:dyDescent="0.25">
      <c r="A676" t="s">
        <v>761</v>
      </c>
      <c r="B676" t="s">
        <v>789</v>
      </c>
      <c r="C676">
        <v>1000410</v>
      </c>
      <c r="D676" t="s">
        <v>105</v>
      </c>
      <c r="E676" t="s">
        <v>81</v>
      </c>
      <c r="F676" t="s">
        <v>763</v>
      </c>
      <c r="G676" t="s">
        <v>664</v>
      </c>
      <c r="H676" t="str">
        <f>"01261"</f>
        <v>01261</v>
      </c>
      <c r="I676" t="s">
        <v>60</v>
      </c>
      <c r="J676" t="s">
        <v>765</v>
      </c>
      <c r="K676" t="s">
        <v>62</v>
      </c>
      <c r="L676">
        <v>21</v>
      </c>
      <c r="N676" t="str">
        <f t="shared" si="26"/>
        <v>0</v>
      </c>
      <c r="O676">
        <v>21</v>
      </c>
      <c r="P676" t="s">
        <v>96</v>
      </c>
      <c r="Q676" t="s">
        <v>79</v>
      </c>
      <c r="R676" t="s">
        <v>79</v>
      </c>
      <c r="S676" t="s">
        <v>65</v>
      </c>
      <c r="T676" t="s">
        <v>66</v>
      </c>
      <c r="U676" t="s">
        <v>67</v>
      </c>
      <c r="V676" t="s">
        <v>67</v>
      </c>
      <c r="X676" t="b">
        <v>1</v>
      </c>
      <c r="Y676" t="b">
        <v>1</v>
      </c>
      <c r="Z676" t="b">
        <v>1</v>
      </c>
      <c r="AA676">
        <v>103</v>
      </c>
      <c r="AB676">
        <v>460</v>
      </c>
      <c r="AC676" t="s">
        <v>68</v>
      </c>
      <c r="AD676" t="b">
        <v>0</v>
      </c>
      <c r="AE676" t="b">
        <v>0</v>
      </c>
      <c r="AF676" t="s">
        <v>69</v>
      </c>
      <c r="AG676" t="s">
        <v>60</v>
      </c>
      <c r="AH676" t="s">
        <v>60</v>
      </c>
      <c r="AI676" t="b">
        <v>1</v>
      </c>
      <c r="AJ676" t="s">
        <v>60</v>
      </c>
      <c r="AK676" t="s">
        <v>60</v>
      </c>
      <c r="AL676" t="s">
        <v>60</v>
      </c>
      <c r="AM676" t="s">
        <v>60</v>
      </c>
      <c r="AN676" t="s">
        <v>60</v>
      </c>
      <c r="AO676" t="s">
        <v>70</v>
      </c>
      <c r="AP676" t="b">
        <v>0</v>
      </c>
      <c r="AQ676" t="b">
        <v>0</v>
      </c>
      <c r="AR676" t="s">
        <v>766</v>
      </c>
      <c r="AS676" t="b">
        <v>0</v>
      </c>
      <c r="AT676" t="s">
        <v>60</v>
      </c>
      <c r="AU676" t="s">
        <v>60</v>
      </c>
      <c r="AX676" t="s">
        <v>60</v>
      </c>
      <c r="AY676" t="s">
        <v>60</v>
      </c>
      <c r="BA676" t="b">
        <v>0</v>
      </c>
      <c r="BB676" t="s">
        <v>60</v>
      </c>
      <c r="BD676" t="s">
        <v>60</v>
      </c>
    </row>
    <row r="677" spans="1:56" x14ac:dyDescent="0.25">
      <c r="A677" t="s">
        <v>306</v>
      </c>
      <c r="B677" t="s">
        <v>800</v>
      </c>
      <c r="C677">
        <v>2003350</v>
      </c>
      <c r="D677" t="s">
        <v>58</v>
      </c>
      <c r="E677" t="s">
        <v>58</v>
      </c>
      <c r="F677" t="s">
        <v>324</v>
      </c>
      <c r="G677" t="s">
        <v>801</v>
      </c>
      <c r="H677" t="str">
        <f>"01506"</f>
        <v>01506</v>
      </c>
      <c r="I677" t="s">
        <v>60</v>
      </c>
      <c r="J677" t="s">
        <v>325</v>
      </c>
      <c r="K677" t="s">
        <v>62</v>
      </c>
      <c r="L677">
        <v>28</v>
      </c>
      <c r="N677" t="str">
        <f t="shared" si="26"/>
        <v>0</v>
      </c>
      <c r="O677">
        <v>28</v>
      </c>
      <c r="P677" t="s">
        <v>96</v>
      </c>
      <c r="Q677" t="s">
        <v>64</v>
      </c>
      <c r="R677" t="s">
        <v>79</v>
      </c>
      <c r="S677" t="s">
        <v>65</v>
      </c>
      <c r="T677" t="s">
        <v>66</v>
      </c>
      <c r="U677" t="s">
        <v>67</v>
      </c>
      <c r="V677" t="s">
        <v>67</v>
      </c>
      <c r="X677" t="b">
        <v>1</v>
      </c>
      <c r="Y677" t="b">
        <v>1</v>
      </c>
      <c r="Z677" t="b">
        <v>1</v>
      </c>
      <c r="AA677">
        <v>103</v>
      </c>
      <c r="AB677">
        <v>230</v>
      </c>
      <c r="AC677" t="s">
        <v>68</v>
      </c>
      <c r="AD677" t="b">
        <v>0</v>
      </c>
      <c r="AE677" t="b">
        <v>0</v>
      </c>
      <c r="AF677" t="s">
        <v>69</v>
      </c>
      <c r="AG677" t="s">
        <v>60</v>
      </c>
      <c r="AH677" t="s">
        <v>60</v>
      </c>
      <c r="AI677" t="b">
        <v>1</v>
      </c>
      <c r="AJ677" t="s">
        <v>92</v>
      </c>
      <c r="AK677" t="s">
        <v>60</v>
      </c>
      <c r="AL677" t="s">
        <v>60</v>
      </c>
      <c r="AM677" t="s">
        <v>60</v>
      </c>
      <c r="AN677" t="s">
        <v>60</v>
      </c>
      <c r="AO677" t="s">
        <v>70</v>
      </c>
      <c r="AP677" t="b">
        <v>0</v>
      </c>
      <c r="AQ677" t="b">
        <v>0</v>
      </c>
      <c r="AR677" t="s">
        <v>71</v>
      </c>
      <c r="AS677" t="b">
        <v>0</v>
      </c>
      <c r="AT677" t="s">
        <v>60</v>
      </c>
      <c r="AU677" t="s">
        <v>60</v>
      </c>
      <c r="AX677" t="s">
        <v>60</v>
      </c>
      <c r="AY677" t="s">
        <v>60</v>
      </c>
      <c r="BA677" t="b">
        <v>0</v>
      </c>
      <c r="BB677" t="s">
        <v>60</v>
      </c>
      <c r="BD677" t="s">
        <v>60</v>
      </c>
    </row>
    <row r="678" spans="1:56" x14ac:dyDescent="0.25">
      <c r="A678" t="s">
        <v>306</v>
      </c>
      <c r="B678" t="s">
        <v>779</v>
      </c>
      <c r="C678">
        <v>2000310</v>
      </c>
      <c r="D678" t="s">
        <v>58</v>
      </c>
      <c r="E678" t="s">
        <v>58</v>
      </c>
      <c r="G678" t="s">
        <v>802</v>
      </c>
      <c r="H678" t="str">
        <f>"01402"</f>
        <v>01402</v>
      </c>
      <c r="I678" t="s">
        <v>60</v>
      </c>
      <c r="J678" t="s">
        <v>627</v>
      </c>
      <c r="K678" t="s">
        <v>62</v>
      </c>
      <c r="L678">
        <v>26</v>
      </c>
      <c r="N678" t="str">
        <f t="shared" si="26"/>
        <v>0</v>
      </c>
      <c r="O678">
        <v>26</v>
      </c>
      <c r="P678" t="s">
        <v>96</v>
      </c>
      <c r="Q678" t="s">
        <v>79</v>
      </c>
      <c r="R678" t="s">
        <v>79</v>
      </c>
      <c r="S678" t="s">
        <v>65</v>
      </c>
      <c r="T678" t="s">
        <v>66</v>
      </c>
      <c r="U678" t="s">
        <v>67</v>
      </c>
      <c r="V678" t="s">
        <v>67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68</v>
      </c>
      <c r="AD678" t="b">
        <v>0</v>
      </c>
      <c r="AE678" t="b">
        <v>0</v>
      </c>
      <c r="AF678" t="s">
        <v>69</v>
      </c>
      <c r="AG678" t="s">
        <v>60</v>
      </c>
      <c r="AH678" t="s">
        <v>60</v>
      </c>
      <c r="AI678" t="b">
        <v>1</v>
      </c>
      <c r="AJ678" t="s">
        <v>60</v>
      </c>
      <c r="AK678" t="s">
        <v>60</v>
      </c>
      <c r="AL678" t="s">
        <v>60</v>
      </c>
      <c r="AM678" t="s">
        <v>60</v>
      </c>
      <c r="AN678" t="s">
        <v>60</v>
      </c>
      <c r="AO678" t="s">
        <v>70</v>
      </c>
      <c r="AP678" t="b">
        <v>0</v>
      </c>
      <c r="AQ678" t="b">
        <v>0</v>
      </c>
      <c r="AR678" t="s">
        <v>71</v>
      </c>
      <c r="AS678" t="b">
        <v>0</v>
      </c>
      <c r="AT678" t="s">
        <v>60</v>
      </c>
      <c r="AU678" t="s">
        <v>60</v>
      </c>
      <c r="AX678" t="s">
        <v>60</v>
      </c>
      <c r="AY678" t="s">
        <v>60</v>
      </c>
      <c r="BA678" t="b">
        <v>0</v>
      </c>
      <c r="BB678" t="s">
        <v>60</v>
      </c>
      <c r="BD678" t="s">
        <v>60</v>
      </c>
    </row>
    <row r="679" spans="1:56" x14ac:dyDescent="0.25">
      <c r="A679" t="s">
        <v>306</v>
      </c>
      <c r="B679" t="s">
        <v>313</v>
      </c>
      <c r="C679">
        <v>2000320</v>
      </c>
      <c r="D679" t="s">
        <v>73</v>
      </c>
      <c r="E679" t="s">
        <v>73</v>
      </c>
      <c r="G679" t="s">
        <v>803</v>
      </c>
      <c r="H679" t="str">
        <f>"01503"</f>
        <v>01503</v>
      </c>
      <c r="I679" t="s">
        <v>60</v>
      </c>
      <c r="J679" t="s">
        <v>470</v>
      </c>
      <c r="K679" t="s">
        <v>62</v>
      </c>
      <c r="L679">
        <v>25</v>
      </c>
      <c r="N679" t="str">
        <f t="shared" si="26"/>
        <v>0</v>
      </c>
      <c r="O679">
        <v>25</v>
      </c>
      <c r="P679" t="s">
        <v>96</v>
      </c>
      <c r="Q679" t="s">
        <v>64</v>
      </c>
      <c r="R679" t="s">
        <v>79</v>
      </c>
      <c r="S679" t="s">
        <v>65</v>
      </c>
      <c r="T679" t="s">
        <v>66</v>
      </c>
      <c r="U679" t="s">
        <v>67</v>
      </c>
      <c r="V679" t="s">
        <v>67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68</v>
      </c>
      <c r="AD679" t="b">
        <v>0</v>
      </c>
      <c r="AE679" t="b">
        <v>0</v>
      </c>
      <c r="AF679" t="s">
        <v>69</v>
      </c>
      <c r="AG679" t="s">
        <v>60</v>
      </c>
      <c r="AH679" t="s">
        <v>60</v>
      </c>
      <c r="AI679" t="b">
        <v>1</v>
      </c>
      <c r="AJ679" t="s">
        <v>92</v>
      </c>
      <c r="AK679" t="s">
        <v>60</v>
      </c>
      <c r="AL679" t="s">
        <v>60</v>
      </c>
      <c r="AM679" t="s">
        <v>60</v>
      </c>
      <c r="AN679" t="s">
        <v>60</v>
      </c>
      <c r="AO679" t="s">
        <v>70</v>
      </c>
      <c r="AP679" t="b">
        <v>0</v>
      </c>
      <c r="AQ679" t="b">
        <v>0</v>
      </c>
      <c r="AR679" t="s">
        <v>71</v>
      </c>
      <c r="AS679" t="b">
        <v>0</v>
      </c>
      <c r="AT679" t="s">
        <v>60</v>
      </c>
      <c r="AU679" t="s">
        <v>60</v>
      </c>
      <c r="AX679" t="s">
        <v>60</v>
      </c>
      <c r="AY679" t="s">
        <v>60</v>
      </c>
      <c r="BA679" t="b">
        <v>0</v>
      </c>
      <c r="BB679" t="s">
        <v>60</v>
      </c>
      <c r="BD679" t="s">
        <v>60</v>
      </c>
    </row>
    <row r="680" spans="1:56" x14ac:dyDescent="0.25">
      <c r="A680" t="s">
        <v>306</v>
      </c>
      <c r="B680" t="s">
        <v>774</v>
      </c>
      <c r="C680">
        <v>2000320</v>
      </c>
      <c r="D680" t="s">
        <v>73</v>
      </c>
      <c r="E680" t="s">
        <v>73</v>
      </c>
      <c r="G680" t="s">
        <v>804</v>
      </c>
      <c r="H680" t="str">
        <f>"01504"</f>
        <v>01504</v>
      </c>
      <c r="I680" t="s">
        <v>60</v>
      </c>
      <c r="J680" t="s">
        <v>314</v>
      </c>
      <c r="K680" t="s">
        <v>62</v>
      </c>
      <c r="L680">
        <v>25</v>
      </c>
      <c r="N680" t="str">
        <f t="shared" si="26"/>
        <v>0</v>
      </c>
      <c r="O680">
        <v>25</v>
      </c>
      <c r="P680" t="s">
        <v>96</v>
      </c>
      <c r="Q680" t="s">
        <v>64</v>
      </c>
      <c r="R680" t="s">
        <v>79</v>
      </c>
      <c r="S680" t="s">
        <v>65</v>
      </c>
      <c r="T680" t="s">
        <v>66</v>
      </c>
      <c r="U680" t="s">
        <v>67</v>
      </c>
      <c r="V680" t="s">
        <v>67</v>
      </c>
      <c r="X680" t="b">
        <v>1</v>
      </c>
      <c r="Y680" t="b">
        <v>1</v>
      </c>
      <c r="Z680" t="b">
        <v>1</v>
      </c>
      <c r="AA680">
        <v>103</v>
      </c>
      <c r="AB680">
        <v>230</v>
      </c>
      <c r="AC680" t="s">
        <v>68</v>
      </c>
      <c r="AD680" t="b">
        <v>0</v>
      </c>
      <c r="AE680" t="b">
        <v>0</v>
      </c>
      <c r="AF680" t="s">
        <v>69</v>
      </c>
      <c r="AG680" t="s">
        <v>60</v>
      </c>
      <c r="AH680" t="s">
        <v>60</v>
      </c>
      <c r="AI680" t="b">
        <v>1</v>
      </c>
      <c r="AJ680" t="s">
        <v>92</v>
      </c>
      <c r="AK680" t="s">
        <v>60</v>
      </c>
      <c r="AL680" t="s">
        <v>60</v>
      </c>
      <c r="AM680" t="s">
        <v>60</v>
      </c>
      <c r="AN680" t="s">
        <v>60</v>
      </c>
      <c r="AO680" t="s">
        <v>70</v>
      </c>
      <c r="AP680" t="b">
        <v>0</v>
      </c>
      <c r="AQ680" t="b">
        <v>0</v>
      </c>
      <c r="AR680" t="s">
        <v>71</v>
      </c>
      <c r="AS680" t="b">
        <v>0</v>
      </c>
      <c r="AT680" t="s">
        <v>60</v>
      </c>
      <c r="AU680" t="s">
        <v>60</v>
      </c>
      <c r="AX680" t="s">
        <v>60</v>
      </c>
      <c r="AY680" t="s">
        <v>60</v>
      </c>
      <c r="BA680" t="b">
        <v>0</v>
      </c>
      <c r="BB680" t="s">
        <v>60</v>
      </c>
      <c r="BD680" t="s">
        <v>60</v>
      </c>
    </row>
    <row r="681" spans="1:56" x14ac:dyDescent="0.25">
      <c r="A681" t="s">
        <v>641</v>
      </c>
      <c r="B681" t="s">
        <v>777</v>
      </c>
      <c r="C681">
        <v>7963080</v>
      </c>
      <c r="D681" t="s">
        <v>73</v>
      </c>
      <c r="E681" t="s">
        <v>73</v>
      </c>
      <c r="F681" t="s">
        <v>643</v>
      </c>
      <c r="G681" t="s">
        <v>805</v>
      </c>
      <c r="H681" t="s">
        <v>645</v>
      </c>
      <c r="I681" t="s">
        <v>60</v>
      </c>
      <c r="J681" t="s">
        <v>669</v>
      </c>
      <c r="K681" t="s">
        <v>62</v>
      </c>
      <c r="L681">
        <v>25</v>
      </c>
      <c r="N681" t="str">
        <f t="shared" si="26"/>
        <v>0</v>
      </c>
      <c r="O681">
        <v>25</v>
      </c>
      <c r="P681" t="s">
        <v>96</v>
      </c>
      <c r="Q681" t="s">
        <v>79</v>
      </c>
      <c r="R681" t="s">
        <v>79</v>
      </c>
      <c r="S681" t="s">
        <v>65</v>
      </c>
      <c r="T681" t="s">
        <v>66</v>
      </c>
      <c r="U681" t="s">
        <v>67</v>
      </c>
      <c r="V681" t="s">
        <v>67</v>
      </c>
      <c r="X681" t="b">
        <v>1</v>
      </c>
      <c r="Y681" t="b">
        <v>1</v>
      </c>
      <c r="Z681" t="b">
        <v>1</v>
      </c>
      <c r="AA681">
        <v>200</v>
      </c>
      <c r="AB681">
        <v>230</v>
      </c>
      <c r="AC681" t="s">
        <v>68</v>
      </c>
      <c r="AD681" t="b">
        <v>0</v>
      </c>
      <c r="AE681" t="b">
        <v>0</v>
      </c>
      <c r="AF681" t="s">
        <v>69</v>
      </c>
      <c r="AG681" t="s">
        <v>60</v>
      </c>
      <c r="AH681" t="s">
        <v>60</v>
      </c>
      <c r="AI681" t="b">
        <v>1</v>
      </c>
      <c r="AJ681" t="s">
        <v>60</v>
      </c>
      <c r="AK681" t="s">
        <v>60</v>
      </c>
      <c r="AL681" t="s">
        <v>60</v>
      </c>
      <c r="AM681" t="s">
        <v>60</v>
      </c>
      <c r="AN681" t="s">
        <v>60</v>
      </c>
      <c r="AO681" t="s">
        <v>117</v>
      </c>
      <c r="AP681" t="b">
        <v>0</v>
      </c>
      <c r="AQ681" t="b">
        <v>0</v>
      </c>
      <c r="AR681" t="s">
        <v>71</v>
      </c>
      <c r="AS681" t="b">
        <v>0</v>
      </c>
      <c r="AT681" t="s">
        <v>60</v>
      </c>
      <c r="AU681" t="s">
        <v>60</v>
      </c>
      <c r="AX681" t="s">
        <v>60</v>
      </c>
      <c r="AY681" t="s">
        <v>60</v>
      </c>
      <c r="BA681" t="b">
        <v>0</v>
      </c>
      <c r="BB681" t="s">
        <v>60</v>
      </c>
      <c r="BD681" t="s">
        <v>60</v>
      </c>
    </row>
    <row r="682" spans="1:56" x14ac:dyDescent="0.25">
      <c r="A682" t="s">
        <v>247</v>
      </c>
      <c r="B682" t="s">
        <v>574</v>
      </c>
      <c r="C682">
        <v>1206300</v>
      </c>
      <c r="D682" t="s">
        <v>105</v>
      </c>
      <c r="E682" t="s">
        <v>105</v>
      </c>
      <c r="F682" t="s">
        <v>434</v>
      </c>
      <c r="G682" t="s">
        <v>806</v>
      </c>
      <c r="H682" t="str">
        <f>"01207"</f>
        <v>01207</v>
      </c>
      <c r="I682" t="s">
        <v>60</v>
      </c>
      <c r="J682" t="s">
        <v>436</v>
      </c>
      <c r="K682" t="s">
        <v>62</v>
      </c>
      <c r="L682">
        <v>28</v>
      </c>
      <c r="N682" t="str">
        <f t="shared" si="26"/>
        <v>0</v>
      </c>
      <c r="O682">
        <v>28</v>
      </c>
      <c r="P682" t="s">
        <v>96</v>
      </c>
      <c r="Q682" t="s">
        <v>79</v>
      </c>
      <c r="R682" t="s">
        <v>79</v>
      </c>
      <c r="S682" t="s">
        <v>65</v>
      </c>
      <c r="T682" t="s">
        <v>66</v>
      </c>
      <c r="U682" t="s">
        <v>67</v>
      </c>
      <c r="V682" t="s">
        <v>67</v>
      </c>
      <c r="X682" t="b">
        <v>1</v>
      </c>
      <c r="Y682" t="b">
        <v>1</v>
      </c>
      <c r="Z682" t="b">
        <v>1</v>
      </c>
      <c r="AA682">
        <v>103</v>
      </c>
      <c r="AB682">
        <v>230</v>
      </c>
      <c r="AC682" t="s">
        <v>68</v>
      </c>
      <c r="AD682" t="b">
        <v>0</v>
      </c>
      <c r="AE682" t="b">
        <v>0</v>
      </c>
      <c r="AF682" t="s">
        <v>69</v>
      </c>
      <c r="AG682" t="s">
        <v>60</v>
      </c>
      <c r="AH682" t="s">
        <v>60</v>
      </c>
      <c r="AI682" t="b">
        <v>1</v>
      </c>
      <c r="AJ682" t="s">
        <v>60</v>
      </c>
      <c r="AK682" t="s">
        <v>60</v>
      </c>
      <c r="AL682" t="s">
        <v>60</v>
      </c>
      <c r="AM682" t="s">
        <v>60</v>
      </c>
      <c r="AN682" t="s">
        <v>60</v>
      </c>
      <c r="AO682" t="s">
        <v>70</v>
      </c>
      <c r="AP682" t="b">
        <v>0</v>
      </c>
      <c r="AQ682" t="b">
        <v>0</v>
      </c>
      <c r="AR682" t="s">
        <v>71</v>
      </c>
      <c r="AS682" t="b">
        <v>0</v>
      </c>
      <c r="AT682" t="s">
        <v>60</v>
      </c>
      <c r="AU682" t="s">
        <v>60</v>
      </c>
      <c r="AX682" t="s">
        <v>60</v>
      </c>
      <c r="AY682" t="s">
        <v>60</v>
      </c>
      <c r="BA682" t="b">
        <v>0</v>
      </c>
      <c r="BB682" t="s">
        <v>60</v>
      </c>
      <c r="BD682" t="s">
        <v>60</v>
      </c>
    </row>
    <row r="683" spans="1:56" x14ac:dyDescent="0.25">
      <c r="A683" t="s">
        <v>247</v>
      </c>
      <c r="B683" t="s">
        <v>741</v>
      </c>
      <c r="C683">
        <v>1200310</v>
      </c>
      <c r="D683" t="s">
        <v>58</v>
      </c>
      <c r="E683" t="s">
        <v>58</v>
      </c>
      <c r="F683" t="s">
        <v>257</v>
      </c>
      <c r="G683" t="s">
        <v>807</v>
      </c>
      <c r="H683" t="str">
        <f>"01304"</f>
        <v>01304</v>
      </c>
      <c r="I683" t="s">
        <v>60</v>
      </c>
      <c r="J683" t="s">
        <v>258</v>
      </c>
      <c r="K683" t="s">
        <v>62</v>
      </c>
      <c r="L683">
        <v>25</v>
      </c>
      <c r="N683" t="str">
        <f t="shared" si="26"/>
        <v>0</v>
      </c>
      <c r="O683">
        <v>25</v>
      </c>
      <c r="P683" t="s">
        <v>96</v>
      </c>
      <c r="Q683" t="s">
        <v>79</v>
      </c>
      <c r="S683" t="s">
        <v>65</v>
      </c>
      <c r="T683" t="s">
        <v>66</v>
      </c>
      <c r="U683" t="s">
        <v>67</v>
      </c>
      <c r="V683" t="s">
        <v>67</v>
      </c>
      <c r="X683" t="b">
        <v>1</v>
      </c>
      <c r="Y683" t="b">
        <v>1</v>
      </c>
      <c r="Z683" t="b">
        <v>1</v>
      </c>
      <c r="AA683">
        <v>103</v>
      </c>
      <c r="AB683">
        <v>230</v>
      </c>
      <c r="AC683" t="s">
        <v>68</v>
      </c>
      <c r="AD683" t="b">
        <v>0</v>
      </c>
      <c r="AE683" t="b">
        <v>0</v>
      </c>
      <c r="AF683" t="s">
        <v>69</v>
      </c>
      <c r="AG683" t="s">
        <v>60</v>
      </c>
      <c r="AH683" t="s">
        <v>60</v>
      </c>
      <c r="AI683" t="b">
        <v>1</v>
      </c>
      <c r="AJ683" t="s">
        <v>60</v>
      </c>
      <c r="AK683" t="s">
        <v>60</v>
      </c>
      <c r="AL683" t="s">
        <v>60</v>
      </c>
      <c r="AM683" t="s">
        <v>60</v>
      </c>
      <c r="AN683" t="s">
        <v>60</v>
      </c>
      <c r="AO683" t="s">
        <v>70</v>
      </c>
      <c r="AP683" t="b">
        <v>0</v>
      </c>
      <c r="AQ683" t="b">
        <v>0</v>
      </c>
      <c r="AR683" t="s">
        <v>71</v>
      </c>
      <c r="AS683" t="b">
        <v>0</v>
      </c>
      <c r="AT683" t="s">
        <v>60</v>
      </c>
      <c r="AU683" t="s">
        <v>60</v>
      </c>
      <c r="AX683" t="s">
        <v>60</v>
      </c>
      <c r="AY683" t="s">
        <v>60</v>
      </c>
      <c r="BA683" t="b">
        <v>0</v>
      </c>
      <c r="BB683" t="s">
        <v>60</v>
      </c>
      <c r="BD683" t="s">
        <v>60</v>
      </c>
    </row>
    <row r="684" spans="1:56" x14ac:dyDescent="0.25">
      <c r="A684" t="s">
        <v>377</v>
      </c>
      <c r="B684" t="s">
        <v>382</v>
      </c>
      <c r="C684">
        <v>2109310</v>
      </c>
      <c r="D684" t="s">
        <v>102</v>
      </c>
      <c r="E684" t="s">
        <v>102</v>
      </c>
      <c r="F684" t="s">
        <v>768</v>
      </c>
      <c r="G684" t="s">
        <v>808</v>
      </c>
      <c r="H684" t="str">
        <f>"01702"</f>
        <v>01702</v>
      </c>
      <c r="I684" t="s">
        <v>60</v>
      </c>
      <c r="J684" t="s">
        <v>770</v>
      </c>
      <c r="K684" t="s">
        <v>62</v>
      </c>
      <c r="L684">
        <v>25</v>
      </c>
      <c r="N684" t="str">
        <f t="shared" si="26"/>
        <v>0</v>
      </c>
      <c r="O684">
        <v>25</v>
      </c>
      <c r="P684" t="s">
        <v>96</v>
      </c>
      <c r="Q684" t="s">
        <v>79</v>
      </c>
      <c r="R684" t="s">
        <v>79</v>
      </c>
      <c r="S684" t="s">
        <v>65</v>
      </c>
      <c r="T684" t="s">
        <v>66</v>
      </c>
      <c r="U684" t="s">
        <v>67</v>
      </c>
      <c r="V684" t="s">
        <v>67</v>
      </c>
      <c r="X684" t="b">
        <v>1</v>
      </c>
      <c r="Y684" t="b">
        <v>1</v>
      </c>
      <c r="Z684" t="b">
        <v>1</v>
      </c>
      <c r="AA684">
        <v>103</v>
      </c>
      <c r="AB684">
        <v>230</v>
      </c>
      <c r="AC684" t="s">
        <v>68</v>
      </c>
      <c r="AD684" t="b">
        <v>0</v>
      </c>
      <c r="AE684" t="b">
        <v>0</v>
      </c>
      <c r="AF684" t="s">
        <v>69</v>
      </c>
      <c r="AG684" t="s">
        <v>60</v>
      </c>
      <c r="AH684" t="s">
        <v>60</v>
      </c>
      <c r="AI684" t="b">
        <v>1</v>
      </c>
      <c r="AJ684" t="s">
        <v>60</v>
      </c>
      <c r="AK684" t="s">
        <v>60</v>
      </c>
      <c r="AL684" t="s">
        <v>60</v>
      </c>
      <c r="AM684" t="s">
        <v>60</v>
      </c>
      <c r="AN684" t="s">
        <v>97</v>
      </c>
      <c r="AO684" t="s">
        <v>70</v>
      </c>
      <c r="AP684" t="b">
        <v>0</v>
      </c>
      <c r="AQ684" t="b">
        <v>0</v>
      </c>
      <c r="AR684" t="s">
        <v>71</v>
      </c>
      <c r="AS684" t="b">
        <v>0</v>
      </c>
      <c r="AT684" t="s">
        <v>60</v>
      </c>
      <c r="AU684" t="s">
        <v>60</v>
      </c>
      <c r="AX684" t="s">
        <v>60</v>
      </c>
      <c r="AY684" t="s">
        <v>60</v>
      </c>
      <c r="BA684" t="b">
        <v>0</v>
      </c>
      <c r="BB684" t="s">
        <v>60</v>
      </c>
      <c r="BD684" t="s">
        <v>60</v>
      </c>
    </row>
    <row r="685" spans="1:56" x14ac:dyDescent="0.25">
      <c r="A685" t="s">
        <v>247</v>
      </c>
      <c r="B685" t="s">
        <v>391</v>
      </c>
      <c r="C685">
        <v>1200700</v>
      </c>
      <c r="D685" t="s">
        <v>98</v>
      </c>
      <c r="E685" t="s">
        <v>98</v>
      </c>
      <c r="F685" t="s">
        <v>571</v>
      </c>
      <c r="G685" t="s">
        <v>809</v>
      </c>
      <c r="H685" t="str">
        <f>"01307"</f>
        <v>01307</v>
      </c>
      <c r="I685" t="s">
        <v>60</v>
      </c>
      <c r="J685" t="s">
        <v>573</v>
      </c>
      <c r="K685" t="s">
        <v>62</v>
      </c>
      <c r="L685">
        <v>25</v>
      </c>
      <c r="N685" t="str">
        <f t="shared" si="26"/>
        <v>0</v>
      </c>
      <c r="O685">
        <v>25</v>
      </c>
      <c r="P685" t="s">
        <v>96</v>
      </c>
      <c r="Q685" t="s">
        <v>79</v>
      </c>
      <c r="R685" t="s">
        <v>79</v>
      </c>
      <c r="S685" t="s">
        <v>65</v>
      </c>
      <c r="T685" t="s">
        <v>66</v>
      </c>
      <c r="U685" t="s">
        <v>67</v>
      </c>
      <c r="V685" t="s">
        <v>67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68</v>
      </c>
      <c r="AD685" t="b">
        <v>0</v>
      </c>
      <c r="AE685" t="b">
        <v>0</v>
      </c>
      <c r="AF685" t="s">
        <v>69</v>
      </c>
      <c r="AG685" t="s">
        <v>60</v>
      </c>
      <c r="AH685" t="s">
        <v>60</v>
      </c>
      <c r="AI685" t="b">
        <v>1</v>
      </c>
      <c r="AJ685" t="s">
        <v>60</v>
      </c>
      <c r="AK685" t="s">
        <v>60</v>
      </c>
      <c r="AL685" t="s">
        <v>60</v>
      </c>
      <c r="AM685" t="s">
        <v>60</v>
      </c>
      <c r="AN685" t="s">
        <v>60</v>
      </c>
      <c r="AO685" t="s">
        <v>70</v>
      </c>
      <c r="AP685" t="b">
        <v>0</v>
      </c>
      <c r="AQ685" t="b">
        <v>0</v>
      </c>
      <c r="AR685" t="s">
        <v>71</v>
      </c>
      <c r="AS685" t="b">
        <v>0</v>
      </c>
      <c r="AT685" t="s">
        <v>60</v>
      </c>
      <c r="AU685" t="s">
        <v>60</v>
      </c>
      <c r="AX685" t="s">
        <v>60</v>
      </c>
      <c r="AY685" t="s">
        <v>60</v>
      </c>
      <c r="BA685" t="b">
        <v>0</v>
      </c>
      <c r="BB685" t="s">
        <v>60</v>
      </c>
      <c r="BD685" t="s">
        <v>60</v>
      </c>
    </row>
    <row r="686" spans="1:56" x14ac:dyDescent="0.25">
      <c r="A686" t="s">
        <v>179</v>
      </c>
      <c r="B686" t="s">
        <v>399</v>
      </c>
      <c r="C686">
        <v>8405130</v>
      </c>
      <c r="D686" t="s">
        <v>105</v>
      </c>
      <c r="E686" t="s">
        <v>105</v>
      </c>
      <c r="F686" t="s">
        <v>181</v>
      </c>
      <c r="G686" t="s">
        <v>575</v>
      </c>
      <c r="H686" t="str">
        <f t="shared" ref="H686:H701" si="27">"01654"</f>
        <v>01654</v>
      </c>
      <c r="I686" t="s">
        <v>60</v>
      </c>
      <c r="J686" t="s">
        <v>182</v>
      </c>
      <c r="K686" t="s">
        <v>62</v>
      </c>
      <c r="L686">
        <v>25</v>
      </c>
      <c r="N686" t="str">
        <f t="shared" si="26"/>
        <v>0</v>
      </c>
      <c r="O686">
        <v>25</v>
      </c>
      <c r="P686" t="s">
        <v>96</v>
      </c>
      <c r="Q686" t="s">
        <v>79</v>
      </c>
      <c r="S686" t="s">
        <v>65</v>
      </c>
      <c r="T686" t="s">
        <v>66</v>
      </c>
      <c r="U686" t="s">
        <v>67</v>
      </c>
      <c r="V686" t="s">
        <v>67</v>
      </c>
      <c r="X686" t="b">
        <v>1</v>
      </c>
      <c r="Y686" t="b">
        <v>1</v>
      </c>
      <c r="Z686" t="b">
        <v>1</v>
      </c>
      <c r="AA686">
        <v>300</v>
      </c>
      <c r="AB686">
        <v>230</v>
      </c>
      <c r="AC686" t="s">
        <v>68</v>
      </c>
      <c r="AD686" t="b">
        <v>0</v>
      </c>
      <c r="AE686" t="b">
        <v>0</v>
      </c>
      <c r="AF686" t="s">
        <v>69</v>
      </c>
      <c r="AG686" t="s">
        <v>60</v>
      </c>
      <c r="AH686" t="s">
        <v>60</v>
      </c>
      <c r="AI686" t="b">
        <v>1</v>
      </c>
      <c r="AJ686" t="s">
        <v>60</v>
      </c>
      <c r="AK686" t="s">
        <v>60</v>
      </c>
      <c r="AL686" t="s">
        <v>60</v>
      </c>
      <c r="AM686" t="s">
        <v>60</v>
      </c>
      <c r="AN686" t="s">
        <v>60</v>
      </c>
      <c r="AO686" t="s">
        <v>117</v>
      </c>
      <c r="AP686" t="b">
        <v>0</v>
      </c>
      <c r="AQ686" t="b">
        <v>0</v>
      </c>
      <c r="AR686" t="s">
        <v>71</v>
      </c>
      <c r="AS686" t="b">
        <v>0</v>
      </c>
      <c r="AT686" t="s">
        <v>60</v>
      </c>
      <c r="AU686" t="s">
        <v>60</v>
      </c>
      <c r="AX686" t="s">
        <v>60</v>
      </c>
      <c r="AY686" t="s">
        <v>60</v>
      </c>
      <c r="BA686" t="b">
        <v>0</v>
      </c>
      <c r="BB686" t="s">
        <v>60</v>
      </c>
      <c r="BC686">
        <v>8405100</v>
      </c>
      <c r="BD686" t="s">
        <v>60</v>
      </c>
    </row>
    <row r="687" spans="1:56" x14ac:dyDescent="0.25">
      <c r="A687" t="s">
        <v>179</v>
      </c>
      <c r="B687" t="s">
        <v>399</v>
      </c>
      <c r="C687">
        <v>8405130</v>
      </c>
      <c r="D687" t="s">
        <v>98</v>
      </c>
      <c r="E687" t="s">
        <v>98</v>
      </c>
      <c r="F687" t="s">
        <v>181</v>
      </c>
      <c r="G687" t="s">
        <v>471</v>
      </c>
      <c r="H687" t="str">
        <f t="shared" si="27"/>
        <v>01654</v>
      </c>
      <c r="I687" t="s">
        <v>60</v>
      </c>
      <c r="J687" t="s">
        <v>182</v>
      </c>
      <c r="K687" t="s">
        <v>62</v>
      </c>
      <c r="L687">
        <v>25</v>
      </c>
      <c r="N687" t="str">
        <f t="shared" si="26"/>
        <v>0</v>
      </c>
      <c r="O687">
        <v>25</v>
      </c>
      <c r="P687" t="s">
        <v>96</v>
      </c>
      <c r="Q687" t="s">
        <v>79</v>
      </c>
      <c r="S687" t="s">
        <v>65</v>
      </c>
      <c r="T687" t="s">
        <v>66</v>
      </c>
      <c r="U687" t="s">
        <v>67</v>
      </c>
      <c r="V687" t="s">
        <v>67</v>
      </c>
      <c r="X687" t="b">
        <v>1</v>
      </c>
      <c r="Y687" t="b">
        <v>1</v>
      </c>
      <c r="Z687" t="b">
        <v>1</v>
      </c>
      <c r="AA687">
        <v>300</v>
      </c>
      <c r="AB687">
        <v>230</v>
      </c>
      <c r="AC687" t="s">
        <v>68</v>
      </c>
      <c r="AD687" t="b">
        <v>0</v>
      </c>
      <c r="AE687" t="b">
        <v>0</v>
      </c>
      <c r="AF687" t="s">
        <v>69</v>
      </c>
      <c r="AG687" t="s">
        <v>60</v>
      </c>
      <c r="AH687" t="s">
        <v>60</v>
      </c>
      <c r="AI687" t="b">
        <v>1</v>
      </c>
      <c r="AJ687" t="s">
        <v>60</v>
      </c>
      <c r="AK687" t="s">
        <v>60</v>
      </c>
      <c r="AL687" t="s">
        <v>60</v>
      </c>
      <c r="AM687" t="s">
        <v>60</v>
      </c>
      <c r="AN687" t="s">
        <v>60</v>
      </c>
      <c r="AO687" t="s">
        <v>117</v>
      </c>
      <c r="AP687" t="b">
        <v>0</v>
      </c>
      <c r="AQ687" t="b">
        <v>0</v>
      </c>
      <c r="AR687" t="s">
        <v>71</v>
      </c>
      <c r="AS687" t="b">
        <v>0</v>
      </c>
      <c r="AT687" t="s">
        <v>60</v>
      </c>
      <c r="AU687" t="s">
        <v>60</v>
      </c>
      <c r="AX687" t="s">
        <v>60</v>
      </c>
      <c r="AY687" t="s">
        <v>60</v>
      </c>
      <c r="BA687" t="b">
        <v>0</v>
      </c>
      <c r="BB687" t="s">
        <v>60</v>
      </c>
      <c r="BC687">
        <v>8405100</v>
      </c>
      <c r="BD687" t="s">
        <v>60</v>
      </c>
    </row>
    <row r="688" spans="1:56" x14ac:dyDescent="0.25">
      <c r="A688" t="s">
        <v>179</v>
      </c>
      <c r="B688" t="s">
        <v>399</v>
      </c>
      <c r="C688">
        <v>8405130</v>
      </c>
      <c r="D688" t="s">
        <v>58</v>
      </c>
      <c r="E688" t="s">
        <v>58</v>
      </c>
      <c r="F688" t="s">
        <v>181</v>
      </c>
      <c r="G688" t="s">
        <v>432</v>
      </c>
      <c r="H688" t="str">
        <f t="shared" si="27"/>
        <v>01654</v>
      </c>
      <c r="I688" t="s">
        <v>60</v>
      </c>
      <c r="J688" t="s">
        <v>182</v>
      </c>
      <c r="K688" t="s">
        <v>62</v>
      </c>
      <c r="L688">
        <v>25</v>
      </c>
      <c r="N688" t="str">
        <f t="shared" si="26"/>
        <v>0</v>
      </c>
      <c r="O688">
        <v>25</v>
      </c>
      <c r="P688" t="s">
        <v>96</v>
      </c>
      <c r="Q688" t="s">
        <v>79</v>
      </c>
      <c r="S688" t="s">
        <v>65</v>
      </c>
      <c r="T688" t="s">
        <v>66</v>
      </c>
      <c r="U688" t="s">
        <v>67</v>
      </c>
      <c r="V688" t="s">
        <v>67</v>
      </c>
      <c r="X688" t="b">
        <v>1</v>
      </c>
      <c r="Y688" t="b">
        <v>1</v>
      </c>
      <c r="Z688" t="b">
        <v>1</v>
      </c>
      <c r="AA688">
        <v>300</v>
      </c>
      <c r="AB688">
        <v>230</v>
      </c>
      <c r="AC688" t="s">
        <v>68</v>
      </c>
      <c r="AD688" t="b">
        <v>0</v>
      </c>
      <c r="AE688" t="b">
        <v>0</v>
      </c>
      <c r="AF688" t="s">
        <v>69</v>
      </c>
      <c r="AG688" t="s">
        <v>60</v>
      </c>
      <c r="AH688" t="s">
        <v>60</v>
      </c>
      <c r="AI688" t="b">
        <v>1</v>
      </c>
      <c r="AJ688" t="s">
        <v>60</v>
      </c>
      <c r="AK688" t="s">
        <v>60</v>
      </c>
      <c r="AL688" t="s">
        <v>60</v>
      </c>
      <c r="AM688" t="s">
        <v>60</v>
      </c>
      <c r="AN688" t="s">
        <v>60</v>
      </c>
      <c r="AO688" t="s">
        <v>117</v>
      </c>
      <c r="AP688" t="b">
        <v>0</v>
      </c>
      <c r="AQ688" t="b">
        <v>0</v>
      </c>
      <c r="AR688" t="s">
        <v>71</v>
      </c>
      <c r="AS688" t="b">
        <v>0</v>
      </c>
      <c r="AT688" t="s">
        <v>60</v>
      </c>
      <c r="AU688" t="s">
        <v>60</v>
      </c>
      <c r="AX688" t="s">
        <v>60</v>
      </c>
      <c r="AY688" t="s">
        <v>60</v>
      </c>
      <c r="BA688" t="b">
        <v>0</v>
      </c>
      <c r="BB688" t="s">
        <v>60</v>
      </c>
      <c r="BC688">
        <v>8405100</v>
      </c>
      <c r="BD688" t="s">
        <v>60</v>
      </c>
    </row>
    <row r="689" spans="1:56" x14ac:dyDescent="0.25">
      <c r="A689" t="s">
        <v>179</v>
      </c>
      <c r="B689" t="s">
        <v>399</v>
      </c>
      <c r="C689">
        <v>8405130</v>
      </c>
      <c r="D689" t="s">
        <v>102</v>
      </c>
      <c r="E689" t="s">
        <v>102</v>
      </c>
      <c r="F689" t="s">
        <v>181</v>
      </c>
      <c r="G689" t="s">
        <v>453</v>
      </c>
      <c r="H689" t="str">
        <f t="shared" si="27"/>
        <v>01654</v>
      </c>
      <c r="I689" t="s">
        <v>60</v>
      </c>
      <c r="J689" t="s">
        <v>182</v>
      </c>
      <c r="K689" t="s">
        <v>62</v>
      </c>
      <c r="L689">
        <v>25</v>
      </c>
      <c r="N689" t="str">
        <f t="shared" si="26"/>
        <v>0</v>
      </c>
      <c r="O689">
        <v>25</v>
      </c>
      <c r="P689" t="s">
        <v>96</v>
      </c>
      <c r="Q689" t="s">
        <v>79</v>
      </c>
      <c r="S689" t="s">
        <v>65</v>
      </c>
      <c r="T689" t="s">
        <v>66</v>
      </c>
      <c r="U689" t="s">
        <v>67</v>
      </c>
      <c r="V689" t="s">
        <v>67</v>
      </c>
      <c r="X689" t="b">
        <v>1</v>
      </c>
      <c r="Y689" t="b">
        <v>1</v>
      </c>
      <c r="Z689" t="b">
        <v>1</v>
      </c>
      <c r="AA689">
        <v>300</v>
      </c>
      <c r="AB689">
        <v>230</v>
      </c>
      <c r="AC689" t="s">
        <v>68</v>
      </c>
      <c r="AD689" t="b">
        <v>0</v>
      </c>
      <c r="AE689" t="b">
        <v>0</v>
      </c>
      <c r="AF689" t="s">
        <v>69</v>
      </c>
      <c r="AG689" t="s">
        <v>60</v>
      </c>
      <c r="AH689" t="s">
        <v>60</v>
      </c>
      <c r="AI689" t="b">
        <v>1</v>
      </c>
      <c r="AJ689" t="s">
        <v>60</v>
      </c>
      <c r="AK689" t="s">
        <v>60</v>
      </c>
      <c r="AL689" t="s">
        <v>60</v>
      </c>
      <c r="AM689" t="s">
        <v>60</v>
      </c>
      <c r="AN689" t="s">
        <v>60</v>
      </c>
      <c r="AO689" t="s">
        <v>117</v>
      </c>
      <c r="AP689" t="b">
        <v>0</v>
      </c>
      <c r="AQ689" t="b">
        <v>0</v>
      </c>
      <c r="AR689" t="s">
        <v>71</v>
      </c>
      <c r="AS689" t="b">
        <v>0</v>
      </c>
      <c r="AT689" t="s">
        <v>60</v>
      </c>
      <c r="AU689" t="s">
        <v>60</v>
      </c>
      <c r="AX689" t="s">
        <v>60</v>
      </c>
      <c r="AY689" t="s">
        <v>60</v>
      </c>
      <c r="BA689" t="b">
        <v>0</v>
      </c>
      <c r="BB689" t="s">
        <v>60</v>
      </c>
      <c r="BC689">
        <v>8405100</v>
      </c>
      <c r="BD689" t="s">
        <v>60</v>
      </c>
    </row>
    <row r="690" spans="1:56" x14ac:dyDescent="0.25">
      <c r="A690" t="s">
        <v>179</v>
      </c>
      <c r="B690" t="s">
        <v>617</v>
      </c>
      <c r="C690">
        <v>8503214</v>
      </c>
      <c r="D690" t="s">
        <v>105</v>
      </c>
      <c r="E690" t="s">
        <v>105</v>
      </c>
      <c r="F690" t="s">
        <v>181</v>
      </c>
      <c r="G690" t="s">
        <v>544</v>
      </c>
      <c r="H690" t="str">
        <f t="shared" si="27"/>
        <v>01654</v>
      </c>
      <c r="I690" t="s">
        <v>60</v>
      </c>
      <c r="J690" t="s">
        <v>182</v>
      </c>
      <c r="K690" t="s">
        <v>62</v>
      </c>
      <c r="L690">
        <v>25</v>
      </c>
      <c r="N690" t="str">
        <f t="shared" si="26"/>
        <v>0</v>
      </c>
      <c r="O690">
        <v>25</v>
      </c>
      <c r="P690" t="s">
        <v>96</v>
      </c>
      <c r="Q690" t="s">
        <v>64</v>
      </c>
      <c r="S690" t="s">
        <v>65</v>
      </c>
      <c r="T690" t="s">
        <v>66</v>
      </c>
      <c r="U690" t="s">
        <v>67</v>
      </c>
      <c r="V690" t="s">
        <v>67</v>
      </c>
      <c r="X690" t="b">
        <v>1</v>
      </c>
      <c r="Y690" t="b">
        <v>1</v>
      </c>
      <c r="Z690" t="b">
        <v>1</v>
      </c>
      <c r="AA690">
        <v>300</v>
      </c>
      <c r="AB690">
        <v>230</v>
      </c>
      <c r="AC690" t="s">
        <v>68</v>
      </c>
      <c r="AD690" t="b">
        <v>0</v>
      </c>
      <c r="AE690" t="b">
        <v>0</v>
      </c>
      <c r="AF690" t="s">
        <v>69</v>
      </c>
      <c r="AG690" t="s">
        <v>60</v>
      </c>
      <c r="AH690" t="s">
        <v>60</v>
      </c>
      <c r="AI690" t="b">
        <v>1</v>
      </c>
      <c r="AJ690" t="s">
        <v>60</v>
      </c>
      <c r="AK690" t="s">
        <v>60</v>
      </c>
      <c r="AL690" t="s">
        <v>60</v>
      </c>
      <c r="AM690" t="s">
        <v>60</v>
      </c>
      <c r="AN690" t="s">
        <v>60</v>
      </c>
      <c r="AO690" t="s">
        <v>117</v>
      </c>
      <c r="AP690" t="b">
        <v>0</v>
      </c>
      <c r="AQ690" t="b">
        <v>0</v>
      </c>
      <c r="AR690" t="s">
        <v>71</v>
      </c>
      <c r="AS690" t="b">
        <v>0</v>
      </c>
      <c r="AT690" t="s">
        <v>60</v>
      </c>
      <c r="AU690" t="s">
        <v>60</v>
      </c>
      <c r="AX690" t="s">
        <v>60</v>
      </c>
      <c r="AY690" t="s">
        <v>60</v>
      </c>
      <c r="BA690" t="b">
        <v>0</v>
      </c>
      <c r="BB690" t="s">
        <v>60</v>
      </c>
      <c r="BC690">
        <v>8503210</v>
      </c>
      <c r="BD690" t="s">
        <v>60</v>
      </c>
    </row>
    <row r="691" spans="1:56" x14ac:dyDescent="0.25">
      <c r="A691" t="s">
        <v>179</v>
      </c>
      <c r="B691" t="s">
        <v>617</v>
      </c>
      <c r="C691">
        <v>8503214</v>
      </c>
      <c r="D691" t="s">
        <v>98</v>
      </c>
      <c r="E691" t="s">
        <v>98</v>
      </c>
      <c r="F691" t="s">
        <v>181</v>
      </c>
      <c r="G691" t="s">
        <v>737</v>
      </c>
      <c r="H691" t="str">
        <f t="shared" si="27"/>
        <v>01654</v>
      </c>
      <c r="I691" t="s">
        <v>60</v>
      </c>
      <c r="J691" t="s">
        <v>182</v>
      </c>
      <c r="K691" t="s">
        <v>62</v>
      </c>
      <c r="L691">
        <v>25</v>
      </c>
      <c r="N691" t="str">
        <f t="shared" si="26"/>
        <v>0</v>
      </c>
      <c r="O691">
        <v>25</v>
      </c>
      <c r="P691" t="s">
        <v>96</v>
      </c>
      <c r="Q691" t="s">
        <v>64</v>
      </c>
      <c r="S691" t="s">
        <v>65</v>
      </c>
      <c r="T691" t="s">
        <v>66</v>
      </c>
      <c r="U691" t="s">
        <v>67</v>
      </c>
      <c r="V691" t="s">
        <v>67</v>
      </c>
      <c r="X691" t="b">
        <v>1</v>
      </c>
      <c r="Y691" t="b">
        <v>1</v>
      </c>
      <c r="Z691" t="b">
        <v>1</v>
      </c>
      <c r="AA691">
        <v>300</v>
      </c>
      <c r="AB691">
        <v>230</v>
      </c>
      <c r="AC691" t="s">
        <v>68</v>
      </c>
      <c r="AD691" t="b">
        <v>0</v>
      </c>
      <c r="AE691" t="b">
        <v>0</v>
      </c>
      <c r="AF691" t="s">
        <v>69</v>
      </c>
      <c r="AG691" t="s">
        <v>60</v>
      </c>
      <c r="AH691" t="s">
        <v>60</v>
      </c>
      <c r="AI691" t="b">
        <v>1</v>
      </c>
      <c r="AJ691" t="s">
        <v>60</v>
      </c>
      <c r="AK691" t="s">
        <v>60</v>
      </c>
      <c r="AL691" t="s">
        <v>60</v>
      </c>
      <c r="AM691" t="s">
        <v>60</v>
      </c>
      <c r="AN691" t="s">
        <v>60</v>
      </c>
      <c r="AO691" t="s">
        <v>117</v>
      </c>
      <c r="AP691" t="b">
        <v>0</v>
      </c>
      <c r="AQ691" t="b">
        <v>0</v>
      </c>
      <c r="AR691" t="s">
        <v>71</v>
      </c>
      <c r="AS691" t="b">
        <v>0</v>
      </c>
      <c r="AT691" t="s">
        <v>60</v>
      </c>
      <c r="AU691" t="s">
        <v>60</v>
      </c>
      <c r="AX691" t="s">
        <v>60</v>
      </c>
      <c r="AY691" t="s">
        <v>60</v>
      </c>
      <c r="BA691" t="b">
        <v>0</v>
      </c>
      <c r="BB691" t="s">
        <v>60</v>
      </c>
      <c r="BC691">
        <v>8503210</v>
      </c>
      <c r="BD691" t="s">
        <v>60</v>
      </c>
    </row>
    <row r="692" spans="1:56" x14ac:dyDescent="0.25">
      <c r="A692" t="s">
        <v>179</v>
      </c>
      <c r="B692" t="s">
        <v>617</v>
      </c>
      <c r="C692">
        <v>8503214</v>
      </c>
      <c r="D692" t="s">
        <v>58</v>
      </c>
      <c r="E692" t="s">
        <v>58</v>
      </c>
      <c r="F692" t="s">
        <v>181</v>
      </c>
      <c r="G692" t="s">
        <v>628</v>
      </c>
      <c r="H692" t="str">
        <f t="shared" si="27"/>
        <v>01654</v>
      </c>
      <c r="I692" t="s">
        <v>60</v>
      </c>
      <c r="J692" t="s">
        <v>182</v>
      </c>
      <c r="K692" t="s">
        <v>62</v>
      </c>
      <c r="L692">
        <v>25</v>
      </c>
      <c r="N692" t="str">
        <f t="shared" si="26"/>
        <v>0</v>
      </c>
      <c r="O692">
        <v>25</v>
      </c>
      <c r="P692" t="s">
        <v>96</v>
      </c>
      <c r="Q692" t="s">
        <v>64</v>
      </c>
      <c r="S692" t="s">
        <v>65</v>
      </c>
      <c r="T692" t="s">
        <v>66</v>
      </c>
      <c r="U692" t="s">
        <v>67</v>
      </c>
      <c r="V692" t="s">
        <v>67</v>
      </c>
      <c r="X692" t="b">
        <v>1</v>
      </c>
      <c r="Y692" t="b">
        <v>1</v>
      </c>
      <c r="Z692" t="b">
        <v>1</v>
      </c>
      <c r="AA692">
        <v>300</v>
      </c>
      <c r="AB692">
        <v>230</v>
      </c>
      <c r="AC692" t="s">
        <v>68</v>
      </c>
      <c r="AD692" t="b">
        <v>0</v>
      </c>
      <c r="AE692" t="b">
        <v>0</v>
      </c>
      <c r="AF692" t="s">
        <v>69</v>
      </c>
      <c r="AG692" t="s">
        <v>60</v>
      </c>
      <c r="AH692" t="s">
        <v>60</v>
      </c>
      <c r="AI692" t="b">
        <v>1</v>
      </c>
      <c r="AJ692" t="s">
        <v>60</v>
      </c>
      <c r="AK692" t="s">
        <v>60</v>
      </c>
      <c r="AL692" t="s">
        <v>60</v>
      </c>
      <c r="AM692" t="s">
        <v>60</v>
      </c>
      <c r="AN692" t="s">
        <v>60</v>
      </c>
      <c r="AO692" t="s">
        <v>117</v>
      </c>
      <c r="AP692" t="b">
        <v>0</v>
      </c>
      <c r="AQ692" t="b">
        <v>0</v>
      </c>
      <c r="AR692" t="s">
        <v>71</v>
      </c>
      <c r="AS692" t="b">
        <v>0</v>
      </c>
      <c r="AT692" t="s">
        <v>60</v>
      </c>
      <c r="AU692" t="s">
        <v>60</v>
      </c>
      <c r="AX692" t="s">
        <v>60</v>
      </c>
      <c r="AY692" t="s">
        <v>60</v>
      </c>
      <c r="BA692" t="b">
        <v>0</v>
      </c>
      <c r="BB692" t="s">
        <v>60</v>
      </c>
      <c r="BC692">
        <v>8503210</v>
      </c>
      <c r="BD692" t="s">
        <v>60</v>
      </c>
    </row>
    <row r="693" spans="1:56" x14ac:dyDescent="0.25">
      <c r="A693" t="s">
        <v>179</v>
      </c>
      <c r="B693" t="s">
        <v>617</v>
      </c>
      <c r="C693">
        <v>8503214</v>
      </c>
      <c r="D693" t="s">
        <v>102</v>
      </c>
      <c r="E693" t="s">
        <v>102</v>
      </c>
      <c r="F693" t="s">
        <v>181</v>
      </c>
      <c r="G693" t="s">
        <v>605</v>
      </c>
      <c r="H693" t="str">
        <f t="shared" si="27"/>
        <v>01654</v>
      </c>
      <c r="I693" t="s">
        <v>60</v>
      </c>
      <c r="J693" t="s">
        <v>182</v>
      </c>
      <c r="K693" t="s">
        <v>62</v>
      </c>
      <c r="L693">
        <v>25</v>
      </c>
      <c r="N693" t="str">
        <f t="shared" si="26"/>
        <v>0</v>
      </c>
      <c r="O693">
        <v>25</v>
      </c>
      <c r="P693" t="s">
        <v>96</v>
      </c>
      <c r="Q693" t="s">
        <v>64</v>
      </c>
      <c r="S693" t="s">
        <v>65</v>
      </c>
      <c r="T693" t="s">
        <v>66</v>
      </c>
      <c r="U693" t="s">
        <v>67</v>
      </c>
      <c r="V693" t="s">
        <v>67</v>
      </c>
      <c r="X693" t="b">
        <v>1</v>
      </c>
      <c r="Y693" t="b">
        <v>1</v>
      </c>
      <c r="Z693" t="b">
        <v>1</v>
      </c>
      <c r="AA693">
        <v>300</v>
      </c>
      <c r="AB693">
        <v>230</v>
      </c>
      <c r="AC693" t="s">
        <v>68</v>
      </c>
      <c r="AD693" t="b">
        <v>0</v>
      </c>
      <c r="AE693" t="b">
        <v>0</v>
      </c>
      <c r="AF693" t="s">
        <v>69</v>
      </c>
      <c r="AG693" t="s">
        <v>60</v>
      </c>
      <c r="AH693" t="s">
        <v>60</v>
      </c>
      <c r="AI693" t="b">
        <v>1</v>
      </c>
      <c r="AJ693" t="s">
        <v>60</v>
      </c>
      <c r="AK693" t="s">
        <v>60</v>
      </c>
      <c r="AL693" t="s">
        <v>60</v>
      </c>
      <c r="AM693" t="s">
        <v>60</v>
      </c>
      <c r="AN693" t="s">
        <v>60</v>
      </c>
      <c r="AO693" t="s">
        <v>117</v>
      </c>
      <c r="AP693" t="b">
        <v>0</v>
      </c>
      <c r="AQ693" t="b">
        <v>0</v>
      </c>
      <c r="AR693" t="s">
        <v>71</v>
      </c>
      <c r="AS693" t="b">
        <v>0</v>
      </c>
      <c r="AT693" t="s">
        <v>60</v>
      </c>
      <c r="AU693" t="s">
        <v>60</v>
      </c>
      <c r="AX693" t="s">
        <v>60</v>
      </c>
      <c r="AY693" t="s">
        <v>60</v>
      </c>
      <c r="BA693" t="b">
        <v>0</v>
      </c>
      <c r="BB693" t="s">
        <v>60</v>
      </c>
      <c r="BC693">
        <v>8503210</v>
      </c>
      <c r="BD693" t="s">
        <v>60</v>
      </c>
    </row>
    <row r="694" spans="1:56" x14ac:dyDescent="0.25">
      <c r="A694" t="s">
        <v>179</v>
      </c>
      <c r="B694" t="s">
        <v>447</v>
      </c>
      <c r="C694">
        <v>8405140</v>
      </c>
      <c r="D694" t="s">
        <v>105</v>
      </c>
      <c r="E694" t="s">
        <v>105</v>
      </c>
      <c r="F694" t="s">
        <v>181</v>
      </c>
      <c r="G694" t="s">
        <v>544</v>
      </c>
      <c r="H694" t="str">
        <f t="shared" si="27"/>
        <v>01654</v>
      </c>
      <c r="I694" t="s">
        <v>60</v>
      </c>
      <c r="J694" t="s">
        <v>182</v>
      </c>
      <c r="K694" t="s">
        <v>62</v>
      </c>
      <c r="L694">
        <v>25</v>
      </c>
      <c r="N694" t="str">
        <f t="shared" si="26"/>
        <v>0</v>
      </c>
      <c r="O694">
        <v>25</v>
      </c>
      <c r="P694" t="s">
        <v>96</v>
      </c>
      <c r="Q694" t="s">
        <v>79</v>
      </c>
      <c r="R694" t="s">
        <v>79</v>
      </c>
      <c r="S694" t="s">
        <v>65</v>
      </c>
      <c r="T694" t="s">
        <v>66</v>
      </c>
      <c r="U694" t="s">
        <v>67</v>
      </c>
      <c r="V694" t="s">
        <v>67</v>
      </c>
      <c r="X694" t="b">
        <v>0</v>
      </c>
      <c r="Y694" t="b">
        <v>0</v>
      </c>
      <c r="Z694" t="b">
        <v>0</v>
      </c>
      <c r="AA694">
        <v>300</v>
      </c>
      <c r="AB694">
        <v>230</v>
      </c>
      <c r="AC694" t="s">
        <v>68</v>
      </c>
      <c r="AD694" t="b">
        <v>0</v>
      </c>
      <c r="AE694" t="b">
        <v>0</v>
      </c>
      <c r="AF694" t="s">
        <v>69</v>
      </c>
      <c r="AG694" t="s">
        <v>60</v>
      </c>
      <c r="AH694" t="s">
        <v>60</v>
      </c>
      <c r="AI694" t="b">
        <v>1</v>
      </c>
      <c r="AJ694" t="s">
        <v>60</v>
      </c>
      <c r="AK694" t="s">
        <v>60</v>
      </c>
      <c r="AL694" t="s">
        <v>60</v>
      </c>
      <c r="AM694" t="s">
        <v>60</v>
      </c>
      <c r="AN694" t="s">
        <v>60</v>
      </c>
      <c r="AO694" t="s">
        <v>117</v>
      </c>
      <c r="AP694" t="b">
        <v>0</v>
      </c>
      <c r="AQ694" t="b">
        <v>0</v>
      </c>
      <c r="AR694" t="s">
        <v>71</v>
      </c>
      <c r="AS694" t="b">
        <v>0</v>
      </c>
      <c r="AT694" t="s">
        <v>60</v>
      </c>
      <c r="AU694" t="s">
        <v>60</v>
      </c>
      <c r="AX694" t="s">
        <v>60</v>
      </c>
      <c r="AY694" t="s">
        <v>60</v>
      </c>
      <c r="BA694" t="b">
        <v>0</v>
      </c>
      <c r="BB694" t="s">
        <v>60</v>
      </c>
      <c r="BC694">
        <v>8405100</v>
      </c>
      <c r="BD694" t="s">
        <v>60</v>
      </c>
    </row>
    <row r="695" spans="1:56" x14ac:dyDescent="0.25">
      <c r="A695" t="s">
        <v>179</v>
      </c>
      <c r="B695" t="s">
        <v>447</v>
      </c>
      <c r="C695">
        <v>8405140</v>
      </c>
      <c r="D695" t="s">
        <v>98</v>
      </c>
      <c r="E695" t="s">
        <v>98</v>
      </c>
      <c r="F695" t="s">
        <v>181</v>
      </c>
      <c r="G695" t="s">
        <v>737</v>
      </c>
      <c r="H695" t="str">
        <f t="shared" si="27"/>
        <v>01654</v>
      </c>
      <c r="I695" t="s">
        <v>60</v>
      </c>
      <c r="J695" t="s">
        <v>182</v>
      </c>
      <c r="K695" t="s">
        <v>62</v>
      </c>
      <c r="L695">
        <v>25</v>
      </c>
      <c r="N695" t="str">
        <f t="shared" si="26"/>
        <v>0</v>
      </c>
      <c r="O695">
        <v>25</v>
      </c>
      <c r="P695" t="s">
        <v>96</v>
      </c>
      <c r="Q695" t="s">
        <v>79</v>
      </c>
      <c r="S695" t="s">
        <v>65</v>
      </c>
      <c r="T695" t="s">
        <v>66</v>
      </c>
      <c r="U695" t="s">
        <v>67</v>
      </c>
      <c r="V695" t="s">
        <v>67</v>
      </c>
      <c r="X695" t="b">
        <v>1</v>
      </c>
      <c r="Y695" t="b">
        <v>1</v>
      </c>
      <c r="Z695" t="b">
        <v>1</v>
      </c>
      <c r="AA695">
        <v>300</v>
      </c>
      <c r="AB695">
        <v>230</v>
      </c>
      <c r="AC695" t="s">
        <v>68</v>
      </c>
      <c r="AD695" t="b">
        <v>0</v>
      </c>
      <c r="AE695" t="b">
        <v>0</v>
      </c>
      <c r="AF695" t="s">
        <v>69</v>
      </c>
      <c r="AG695" t="s">
        <v>60</v>
      </c>
      <c r="AH695" t="s">
        <v>60</v>
      </c>
      <c r="AI695" t="b">
        <v>1</v>
      </c>
      <c r="AJ695" t="s">
        <v>60</v>
      </c>
      <c r="AK695" t="s">
        <v>60</v>
      </c>
      <c r="AL695" t="s">
        <v>60</v>
      </c>
      <c r="AM695" t="s">
        <v>60</v>
      </c>
      <c r="AN695" t="s">
        <v>60</v>
      </c>
      <c r="AO695" t="s">
        <v>117</v>
      </c>
      <c r="AP695" t="b">
        <v>0</v>
      </c>
      <c r="AQ695" t="b">
        <v>0</v>
      </c>
      <c r="AR695" t="s">
        <v>71</v>
      </c>
      <c r="AS695" t="b">
        <v>0</v>
      </c>
      <c r="AT695" t="s">
        <v>60</v>
      </c>
      <c r="AU695" t="s">
        <v>60</v>
      </c>
      <c r="AX695" t="s">
        <v>60</v>
      </c>
      <c r="AY695" t="s">
        <v>60</v>
      </c>
      <c r="BA695" t="b">
        <v>0</v>
      </c>
      <c r="BB695" t="s">
        <v>60</v>
      </c>
      <c r="BC695">
        <v>8405100</v>
      </c>
      <c r="BD695" t="s">
        <v>60</v>
      </c>
    </row>
    <row r="696" spans="1:56" x14ac:dyDescent="0.25">
      <c r="A696" t="s">
        <v>179</v>
      </c>
      <c r="B696" t="s">
        <v>447</v>
      </c>
      <c r="C696">
        <v>8405140</v>
      </c>
      <c r="D696" t="s">
        <v>58</v>
      </c>
      <c r="E696" t="s">
        <v>58</v>
      </c>
      <c r="F696" t="s">
        <v>181</v>
      </c>
      <c r="G696" t="s">
        <v>628</v>
      </c>
      <c r="H696" t="str">
        <f t="shared" si="27"/>
        <v>01654</v>
      </c>
      <c r="I696" t="s">
        <v>60</v>
      </c>
      <c r="J696" t="s">
        <v>182</v>
      </c>
      <c r="K696" t="s">
        <v>62</v>
      </c>
      <c r="L696">
        <v>25</v>
      </c>
      <c r="N696" t="str">
        <f t="shared" si="26"/>
        <v>0</v>
      </c>
      <c r="O696">
        <v>25</v>
      </c>
      <c r="P696" t="s">
        <v>96</v>
      </c>
      <c r="Q696" t="s">
        <v>79</v>
      </c>
      <c r="S696" t="s">
        <v>65</v>
      </c>
      <c r="T696" t="s">
        <v>66</v>
      </c>
      <c r="U696" t="s">
        <v>67</v>
      </c>
      <c r="V696" t="s">
        <v>67</v>
      </c>
      <c r="X696" t="b">
        <v>1</v>
      </c>
      <c r="Y696" t="b">
        <v>1</v>
      </c>
      <c r="Z696" t="b">
        <v>1</v>
      </c>
      <c r="AA696">
        <v>300</v>
      </c>
      <c r="AB696">
        <v>230</v>
      </c>
      <c r="AC696" t="s">
        <v>68</v>
      </c>
      <c r="AD696" t="b">
        <v>0</v>
      </c>
      <c r="AE696" t="b">
        <v>0</v>
      </c>
      <c r="AF696" t="s">
        <v>69</v>
      </c>
      <c r="AG696" t="s">
        <v>60</v>
      </c>
      <c r="AH696" t="s">
        <v>60</v>
      </c>
      <c r="AI696" t="b">
        <v>1</v>
      </c>
      <c r="AJ696" t="s">
        <v>60</v>
      </c>
      <c r="AK696" t="s">
        <v>60</v>
      </c>
      <c r="AL696" t="s">
        <v>60</v>
      </c>
      <c r="AM696" t="s">
        <v>60</v>
      </c>
      <c r="AN696" t="s">
        <v>60</v>
      </c>
      <c r="AO696" t="s">
        <v>117</v>
      </c>
      <c r="AP696" t="b">
        <v>0</v>
      </c>
      <c r="AQ696" t="b">
        <v>0</v>
      </c>
      <c r="AR696" t="s">
        <v>71</v>
      </c>
      <c r="AS696" t="b">
        <v>0</v>
      </c>
      <c r="AT696" t="s">
        <v>60</v>
      </c>
      <c r="AU696" t="s">
        <v>60</v>
      </c>
      <c r="AX696" t="s">
        <v>60</v>
      </c>
      <c r="AY696" t="s">
        <v>60</v>
      </c>
      <c r="BA696" t="b">
        <v>0</v>
      </c>
      <c r="BB696" t="s">
        <v>60</v>
      </c>
      <c r="BC696">
        <v>8405100</v>
      </c>
      <c r="BD696" t="s">
        <v>60</v>
      </c>
    </row>
    <row r="697" spans="1:56" x14ac:dyDescent="0.25">
      <c r="A697" t="s">
        <v>179</v>
      </c>
      <c r="B697" t="s">
        <v>447</v>
      </c>
      <c r="C697">
        <v>8405140</v>
      </c>
      <c r="D697" t="s">
        <v>102</v>
      </c>
      <c r="E697" t="s">
        <v>102</v>
      </c>
      <c r="F697" t="s">
        <v>181</v>
      </c>
      <c r="G697" t="s">
        <v>605</v>
      </c>
      <c r="H697" t="str">
        <f t="shared" si="27"/>
        <v>01654</v>
      </c>
      <c r="I697" t="s">
        <v>60</v>
      </c>
      <c r="J697" t="s">
        <v>182</v>
      </c>
      <c r="K697" t="s">
        <v>62</v>
      </c>
      <c r="L697">
        <v>25</v>
      </c>
      <c r="N697" t="str">
        <f t="shared" si="26"/>
        <v>0</v>
      </c>
      <c r="O697">
        <v>25</v>
      </c>
      <c r="P697" t="s">
        <v>96</v>
      </c>
      <c r="Q697" t="s">
        <v>79</v>
      </c>
      <c r="R697" t="s">
        <v>79</v>
      </c>
      <c r="S697" t="s">
        <v>65</v>
      </c>
      <c r="T697" t="s">
        <v>66</v>
      </c>
      <c r="U697" t="s">
        <v>67</v>
      </c>
      <c r="V697" t="s">
        <v>67</v>
      </c>
      <c r="X697" t="b">
        <v>1</v>
      </c>
      <c r="Y697" t="b">
        <v>1</v>
      </c>
      <c r="Z697" t="b">
        <v>1</v>
      </c>
      <c r="AA697">
        <v>300</v>
      </c>
      <c r="AB697">
        <v>230</v>
      </c>
      <c r="AC697" t="s">
        <v>68</v>
      </c>
      <c r="AD697" t="b">
        <v>0</v>
      </c>
      <c r="AE697" t="b">
        <v>0</v>
      </c>
      <c r="AF697" t="s">
        <v>69</v>
      </c>
      <c r="AG697" t="s">
        <v>60</v>
      </c>
      <c r="AH697" t="s">
        <v>60</v>
      </c>
      <c r="AI697" t="b">
        <v>1</v>
      </c>
      <c r="AJ697" t="s">
        <v>60</v>
      </c>
      <c r="AK697" t="s">
        <v>60</v>
      </c>
      <c r="AL697" t="s">
        <v>60</v>
      </c>
      <c r="AM697" t="s">
        <v>60</v>
      </c>
      <c r="AN697" t="s">
        <v>60</v>
      </c>
      <c r="AO697" t="s">
        <v>117</v>
      </c>
      <c r="AP697" t="b">
        <v>0</v>
      </c>
      <c r="AQ697" t="b">
        <v>0</v>
      </c>
      <c r="AR697" t="s">
        <v>71</v>
      </c>
      <c r="AS697" t="b">
        <v>0</v>
      </c>
      <c r="AT697" t="s">
        <v>60</v>
      </c>
      <c r="AU697" t="s">
        <v>60</v>
      </c>
      <c r="AX697" t="s">
        <v>60</v>
      </c>
      <c r="AY697" t="s">
        <v>60</v>
      </c>
      <c r="BA697" t="b">
        <v>0</v>
      </c>
      <c r="BB697" t="s">
        <v>60</v>
      </c>
      <c r="BC697">
        <v>8405100</v>
      </c>
      <c r="BD697" t="s">
        <v>60</v>
      </c>
    </row>
    <row r="698" spans="1:56" x14ac:dyDescent="0.25">
      <c r="A698" t="s">
        <v>179</v>
      </c>
      <c r="B698" t="s">
        <v>398</v>
      </c>
      <c r="C698">
        <v>8405120</v>
      </c>
      <c r="D698" t="s">
        <v>105</v>
      </c>
      <c r="E698" t="s">
        <v>105</v>
      </c>
      <c r="F698" t="s">
        <v>181</v>
      </c>
      <c r="G698" t="s">
        <v>737</v>
      </c>
      <c r="H698" t="str">
        <f t="shared" si="27"/>
        <v>01654</v>
      </c>
      <c r="I698" t="s">
        <v>60</v>
      </c>
      <c r="J698" t="s">
        <v>182</v>
      </c>
      <c r="K698" t="s">
        <v>62</v>
      </c>
      <c r="L698">
        <v>25</v>
      </c>
      <c r="N698" t="str">
        <f t="shared" si="26"/>
        <v>0</v>
      </c>
      <c r="O698">
        <v>25</v>
      </c>
      <c r="P698" t="s">
        <v>96</v>
      </c>
      <c r="Q698" t="s">
        <v>64</v>
      </c>
      <c r="S698" t="s">
        <v>65</v>
      </c>
      <c r="T698" t="s">
        <v>66</v>
      </c>
      <c r="U698" t="s">
        <v>67</v>
      </c>
      <c r="V698" t="s">
        <v>67</v>
      </c>
      <c r="X698" t="b">
        <v>1</v>
      </c>
      <c r="Y698" t="b">
        <v>1</v>
      </c>
      <c r="Z698" t="b">
        <v>1</v>
      </c>
      <c r="AA698">
        <v>300</v>
      </c>
      <c r="AB698">
        <v>230</v>
      </c>
      <c r="AC698" t="s">
        <v>68</v>
      </c>
      <c r="AD698" t="b">
        <v>0</v>
      </c>
      <c r="AE698" t="b">
        <v>0</v>
      </c>
      <c r="AF698" t="s">
        <v>69</v>
      </c>
      <c r="AG698" t="s">
        <v>60</v>
      </c>
      <c r="AH698" t="s">
        <v>60</v>
      </c>
      <c r="AI698" t="b">
        <v>1</v>
      </c>
      <c r="AJ698" t="s">
        <v>60</v>
      </c>
      <c r="AK698" t="s">
        <v>60</v>
      </c>
      <c r="AL698" t="s">
        <v>60</v>
      </c>
      <c r="AM698" t="s">
        <v>60</v>
      </c>
      <c r="AN698" t="s">
        <v>60</v>
      </c>
      <c r="AO698" t="s">
        <v>117</v>
      </c>
      <c r="AP698" t="b">
        <v>0</v>
      </c>
      <c r="AQ698" t="b">
        <v>0</v>
      </c>
      <c r="AR698" t="s">
        <v>71</v>
      </c>
      <c r="AS698" t="b">
        <v>0</v>
      </c>
      <c r="AT698" t="s">
        <v>60</v>
      </c>
      <c r="AU698" t="s">
        <v>60</v>
      </c>
      <c r="AX698" t="s">
        <v>60</v>
      </c>
      <c r="AY698" t="s">
        <v>60</v>
      </c>
      <c r="BA698" t="b">
        <v>0</v>
      </c>
      <c r="BB698" t="s">
        <v>60</v>
      </c>
      <c r="BC698">
        <v>8405100</v>
      </c>
      <c r="BD698" t="s">
        <v>60</v>
      </c>
    </row>
    <row r="699" spans="1:56" x14ac:dyDescent="0.25">
      <c r="A699" t="s">
        <v>179</v>
      </c>
      <c r="B699" t="s">
        <v>398</v>
      </c>
      <c r="C699">
        <v>8405120</v>
      </c>
      <c r="D699" t="s">
        <v>73</v>
      </c>
      <c r="E699" t="s">
        <v>73</v>
      </c>
      <c r="F699" t="s">
        <v>181</v>
      </c>
      <c r="G699" t="s">
        <v>628</v>
      </c>
      <c r="H699" t="str">
        <f t="shared" si="27"/>
        <v>01654</v>
      </c>
      <c r="I699" t="s">
        <v>60</v>
      </c>
      <c r="J699" t="s">
        <v>182</v>
      </c>
      <c r="K699" t="s">
        <v>62</v>
      </c>
      <c r="L699">
        <v>25</v>
      </c>
      <c r="N699" t="str">
        <f t="shared" si="26"/>
        <v>0</v>
      </c>
      <c r="O699">
        <v>25</v>
      </c>
      <c r="P699" t="s">
        <v>96</v>
      </c>
      <c r="Q699" t="s">
        <v>64</v>
      </c>
      <c r="S699" t="s">
        <v>65</v>
      </c>
      <c r="T699" t="s">
        <v>66</v>
      </c>
      <c r="U699" t="s">
        <v>67</v>
      </c>
      <c r="V699" t="s">
        <v>67</v>
      </c>
      <c r="X699" t="b">
        <v>1</v>
      </c>
      <c r="Y699" t="b">
        <v>1</v>
      </c>
      <c r="Z699" t="b">
        <v>1</v>
      </c>
      <c r="AA699">
        <v>300</v>
      </c>
      <c r="AB699">
        <v>230</v>
      </c>
      <c r="AC699" t="s">
        <v>68</v>
      </c>
      <c r="AD699" t="b">
        <v>0</v>
      </c>
      <c r="AE699" t="b">
        <v>0</v>
      </c>
      <c r="AF699" t="s">
        <v>69</v>
      </c>
      <c r="AG699" t="s">
        <v>60</v>
      </c>
      <c r="AH699" t="s">
        <v>60</v>
      </c>
      <c r="AI699" t="b">
        <v>1</v>
      </c>
      <c r="AJ699" t="s">
        <v>60</v>
      </c>
      <c r="AK699" t="s">
        <v>60</v>
      </c>
      <c r="AL699" t="s">
        <v>60</v>
      </c>
      <c r="AM699" t="s">
        <v>60</v>
      </c>
      <c r="AN699" t="s">
        <v>60</v>
      </c>
      <c r="AO699" t="s">
        <v>117</v>
      </c>
      <c r="AP699" t="b">
        <v>0</v>
      </c>
      <c r="AQ699" t="b">
        <v>0</v>
      </c>
      <c r="AR699" t="s">
        <v>71</v>
      </c>
      <c r="AS699" t="b">
        <v>0</v>
      </c>
      <c r="AT699" t="s">
        <v>60</v>
      </c>
      <c r="AU699" t="s">
        <v>60</v>
      </c>
      <c r="AX699" t="s">
        <v>60</v>
      </c>
      <c r="AY699" t="s">
        <v>60</v>
      </c>
      <c r="BA699" t="b">
        <v>0</v>
      </c>
      <c r="BB699" t="s">
        <v>60</v>
      </c>
      <c r="BC699">
        <v>8405100</v>
      </c>
      <c r="BD699" t="s">
        <v>60</v>
      </c>
    </row>
    <row r="700" spans="1:56" x14ac:dyDescent="0.25">
      <c r="A700" t="s">
        <v>179</v>
      </c>
      <c r="B700" t="s">
        <v>180</v>
      </c>
      <c r="C700">
        <v>8405110</v>
      </c>
      <c r="D700" t="s">
        <v>102</v>
      </c>
      <c r="E700" t="s">
        <v>102</v>
      </c>
      <c r="F700" t="s">
        <v>181</v>
      </c>
      <c r="G700" t="s">
        <v>733</v>
      </c>
      <c r="H700" t="str">
        <f t="shared" si="27"/>
        <v>01654</v>
      </c>
      <c r="I700" t="s">
        <v>60</v>
      </c>
      <c r="J700" t="s">
        <v>182</v>
      </c>
      <c r="K700" t="s">
        <v>62</v>
      </c>
      <c r="L700">
        <v>20</v>
      </c>
      <c r="N700" t="str">
        <f t="shared" si="26"/>
        <v>0</v>
      </c>
      <c r="O700">
        <v>20</v>
      </c>
      <c r="P700" t="s">
        <v>96</v>
      </c>
      <c r="Q700" t="s">
        <v>79</v>
      </c>
      <c r="R700" t="s">
        <v>79</v>
      </c>
      <c r="S700" t="s">
        <v>65</v>
      </c>
      <c r="T700" t="s">
        <v>66</v>
      </c>
      <c r="U700" t="s">
        <v>67</v>
      </c>
      <c r="V700" t="s">
        <v>67</v>
      </c>
      <c r="X700" t="b">
        <v>1</v>
      </c>
      <c r="Y700" t="b">
        <v>1</v>
      </c>
      <c r="Z700" t="b">
        <v>1</v>
      </c>
      <c r="AA700">
        <v>300</v>
      </c>
      <c r="AB700">
        <v>230</v>
      </c>
      <c r="AC700" t="s">
        <v>68</v>
      </c>
      <c r="AD700" t="b">
        <v>0</v>
      </c>
      <c r="AE700" t="b">
        <v>0</v>
      </c>
      <c r="AF700" t="s">
        <v>69</v>
      </c>
      <c r="AG700" t="s">
        <v>60</v>
      </c>
      <c r="AH700" t="s">
        <v>60</v>
      </c>
      <c r="AI700" t="b">
        <v>1</v>
      </c>
      <c r="AJ700" t="s">
        <v>60</v>
      </c>
      <c r="AK700" t="s">
        <v>60</v>
      </c>
      <c r="AL700" t="s">
        <v>60</v>
      </c>
      <c r="AM700" t="s">
        <v>60</v>
      </c>
      <c r="AN700" t="s">
        <v>60</v>
      </c>
      <c r="AO700" t="s">
        <v>117</v>
      </c>
      <c r="AP700" t="b">
        <v>0</v>
      </c>
      <c r="AQ700" t="b">
        <v>0</v>
      </c>
      <c r="AR700" t="s">
        <v>71</v>
      </c>
      <c r="AS700" t="b">
        <v>0</v>
      </c>
      <c r="AT700" t="s">
        <v>60</v>
      </c>
      <c r="AU700" t="s">
        <v>60</v>
      </c>
      <c r="AX700" t="s">
        <v>60</v>
      </c>
      <c r="AY700" t="s">
        <v>60</v>
      </c>
      <c r="BA700" t="b">
        <v>0</v>
      </c>
      <c r="BB700" t="s">
        <v>60</v>
      </c>
      <c r="BC700">
        <v>8405100</v>
      </c>
      <c r="BD700" t="s">
        <v>60</v>
      </c>
    </row>
    <row r="701" spans="1:56" x14ac:dyDescent="0.25">
      <c r="A701" t="s">
        <v>179</v>
      </c>
      <c r="B701" t="s">
        <v>398</v>
      </c>
      <c r="C701">
        <v>8405120</v>
      </c>
      <c r="D701" t="s">
        <v>98</v>
      </c>
      <c r="E701" t="s">
        <v>98</v>
      </c>
      <c r="F701" t="s">
        <v>181</v>
      </c>
      <c r="G701" t="s">
        <v>605</v>
      </c>
      <c r="H701" t="str">
        <f t="shared" si="27"/>
        <v>01654</v>
      </c>
      <c r="I701" t="s">
        <v>60</v>
      </c>
      <c r="J701" t="s">
        <v>182</v>
      </c>
      <c r="K701" t="s">
        <v>62</v>
      </c>
      <c r="L701">
        <v>25</v>
      </c>
      <c r="N701" t="str">
        <f t="shared" si="26"/>
        <v>0</v>
      </c>
      <c r="O701">
        <v>25</v>
      </c>
      <c r="P701" t="s">
        <v>96</v>
      </c>
      <c r="Q701" t="s">
        <v>64</v>
      </c>
      <c r="S701" t="s">
        <v>65</v>
      </c>
      <c r="T701" t="s">
        <v>66</v>
      </c>
      <c r="U701" t="s">
        <v>67</v>
      </c>
      <c r="V701" t="s">
        <v>67</v>
      </c>
      <c r="X701" t="b">
        <v>1</v>
      </c>
      <c r="Y701" t="b">
        <v>1</v>
      </c>
      <c r="Z701" t="b">
        <v>1</v>
      </c>
      <c r="AA701">
        <v>300</v>
      </c>
      <c r="AB701">
        <v>230</v>
      </c>
      <c r="AC701" t="s">
        <v>68</v>
      </c>
      <c r="AD701" t="b">
        <v>0</v>
      </c>
      <c r="AE701" t="b">
        <v>0</v>
      </c>
      <c r="AF701" t="s">
        <v>69</v>
      </c>
      <c r="AG701" t="s">
        <v>60</v>
      </c>
      <c r="AH701" t="s">
        <v>60</v>
      </c>
      <c r="AI701" t="b">
        <v>1</v>
      </c>
      <c r="AJ701" t="s">
        <v>60</v>
      </c>
      <c r="AK701" t="s">
        <v>60</v>
      </c>
      <c r="AL701" t="s">
        <v>60</v>
      </c>
      <c r="AM701" t="s">
        <v>60</v>
      </c>
      <c r="AN701" t="s">
        <v>60</v>
      </c>
      <c r="AO701" t="s">
        <v>117</v>
      </c>
      <c r="AP701" t="b">
        <v>0</v>
      </c>
      <c r="AQ701" t="b">
        <v>0</v>
      </c>
      <c r="AR701" t="s">
        <v>71</v>
      </c>
      <c r="AS701" t="b">
        <v>0</v>
      </c>
      <c r="AT701" t="s">
        <v>60</v>
      </c>
      <c r="AU701" t="s">
        <v>60</v>
      </c>
      <c r="AX701" t="s">
        <v>60</v>
      </c>
      <c r="AY701" t="s">
        <v>60</v>
      </c>
      <c r="BA701" t="b">
        <v>0</v>
      </c>
      <c r="BB701" t="s">
        <v>60</v>
      </c>
      <c r="BC701">
        <v>8405100</v>
      </c>
      <c r="BD701" t="s">
        <v>60</v>
      </c>
    </row>
    <row r="702" spans="1:56" x14ac:dyDescent="0.25">
      <c r="A702" t="s">
        <v>360</v>
      </c>
      <c r="B702" t="s">
        <v>364</v>
      </c>
      <c r="C702">
        <v>8601030</v>
      </c>
      <c r="D702" t="s">
        <v>58</v>
      </c>
      <c r="E702" t="s">
        <v>58</v>
      </c>
      <c r="G702" t="s">
        <v>443</v>
      </c>
      <c r="H702" t="str">
        <f>"01601"</f>
        <v>01601</v>
      </c>
      <c r="I702" t="s">
        <v>60</v>
      </c>
      <c r="J702" t="s">
        <v>362</v>
      </c>
      <c r="K702" t="s">
        <v>62</v>
      </c>
      <c r="L702">
        <v>5</v>
      </c>
      <c r="N702" t="str">
        <f t="shared" si="26"/>
        <v>0</v>
      </c>
      <c r="O702">
        <v>5</v>
      </c>
      <c r="P702" t="s">
        <v>96</v>
      </c>
      <c r="Q702" t="s">
        <v>64</v>
      </c>
      <c r="R702" t="s">
        <v>79</v>
      </c>
      <c r="S702" t="s">
        <v>65</v>
      </c>
      <c r="T702" t="s">
        <v>66</v>
      </c>
      <c r="U702" t="s">
        <v>67</v>
      </c>
      <c r="V702" t="s">
        <v>67</v>
      </c>
      <c r="X702" t="b">
        <v>1</v>
      </c>
      <c r="Y702" t="b">
        <v>1</v>
      </c>
      <c r="Z702" t="b">
        <v>1</v>
      </c>
      <c r="AA702">
        <v>300</v>
      </c>
      <c r="AB702">
        <v>230</v>
      </c>
      <c r="AC702" t="s">
        <v>68</v>
      </c>
      <c r="AD702" t="b">
        <v>0</v>
      </c>
      <c r="AE702" t="b">
        <v>0</v>
      </c>
      <c r="AF702" t="s">
        <v>69</v>
      </c>
      <c r="AG702" t="s">
        <v>60</v>
      </c>
      <c r="AH702" t="s">
        <v>60</v>
      </c>
      <c r="AI702" t="b">
        <v>1</v>
      </c>
      <c r="AJ702" t="s">
        <v>60</v>
      </c>
      <c r="AK702" t="s">
        <v>60</v>
      </c>
      <c r="AL702" t="s">
        <v>60</v>
      </c>
      <c r="AM702" t="s">
        <v>60</v>
      </c>
      <c r="AN702" t="s">
        <v>60</v>
      </c>
      <c r="AO702" t="s">
        <v>117</v>
      </c>
      <c r="AP702" t="b">
        <v>0</v>
      </c>
      <c r="AQ702" t="b">
        <v>0</v>
      </c>
      <c r="AR702" t="s">
        <v>71</v>
      </c>
      <c r="AS702" t="b">
        <v>0</v>
      </c>
      <c r="AT702" t="s">
        <v>60</v>
      </c>
      <c r="AU702" t="s">
        <v>60</v>
      </c>
      <c r="AX702" t="s">
        <v>60</v>
      </c>
      <c r="AY702" t="s">
        <v>60</v>
      </c>
      <c r="BA702" t="b">
        <v>0</v>
      </c>
      <c r="BB702" t="s">
        <v>60</v>
      </c>
      <c r="BC702">
        <v>8601000</v>
      </c>
      <c r="BD702" t="s">
        <v>60</v>
      </c>
    </row>
    <row r="703" spans="1:56" x14ac:dyDescent="0.25">
      <c r="A703" t="s">
        <v>360</v>
      </c>
      <c r="B703" t="s">
        <v>364</v>
      </c>
      <c r="C703">
        <v>8601030</v>
      </c>
      <c r="D703" t="s">
        <v>105</v>
      </c>
      <c r="E703" t="s">
        <v>105</v>
      </c>
      <c r="G703" t="s">
        <v>440</v>
      </c>
      <c r="H703" t="str">
        <f>"01601"</f>
        <v>01601</v>
      </c>
      <c r="I703" t="s">
        <v>60</v>
      </c>
      <c r="J703" t="s">
        <v>362</v>
      </c>
      <c r="K703" t="s">
        <v>62</v>
      </c>
      <c r="L703">
        <v>5</v>
      </c>
      <c r="N703" t="str">
        <f t="shared" si="26"/>
        <v>0</v>
      </c>
      <c r="O703">
        <v>5</v>
      </c>
      <c r="P703" t="s">
        <v>96</v>
      </c>
      <c r="Q703" t="s">
        <v>64</v>
      </c>
      <c r="R703" t="s">
        <v>79</v>
      </c>
      <c r="S703" t="s">
        <v>65</v>
      </c>
      <c r="T703" t="s">
        <v>66</v>
      </c>
      <c r="U703" t="s">
        <v>67</v>
      </c>
      <c r="V703" t="s">
        <v>67</v>
      </c>
      <c r="X703" t="b">
        <v>1</v>
      </c>
      <c r="Y703" t="b">
        <v>1</v>
      </c>
      <c r="Z703" t="b">
        <v>1</v>
      </c>
      <c r="AA703">
        <v>300</v>
      </c>
      <c r="AB703">
        <v>230</v>
      </c>
      <c r="AC703" t="s">
        <v>68</v>
      </c>
      <c r="AD703" t="b">
        <v>0</v>
      </c>
      <c r="AE703" t="b">
        <v>0</v>
      </c>
      <c r="AF703" t="s">
        <v>69</v>
      </c>
      <c r="AG703" t="s">
        <v>60</v>
      </c>
      <c r="AH703" t="s">
        <v>60</v>
      </c>
      <c r="AI703" t="b">
        <v>1</v>
      </c>
      <c r="AJ703" t="s">
        <v>60</v>
      </c>
      <c r="AK703" t="s">
        <v>60</v>
      </c>
      <c r="AL703" t="s">
        <v>60</v>
      </c>
      <c r="AM703" t="s">
        <v>60</v>
      </c>
      <c r="AN703" t="s">
        <v>60</v>
      </c>
      <c r="AO703" t="s">
        <v>117</v>
      </c>
      <c r="AP703" t="b">
        <v>0</v>
      </c>
      <c r="AQ703" t="b">
        <v>0</v>
      </c>
      <c r="AR703" t="s">
        <v>71</v>
      </c>
      <c r="AS703" t="b">
        <v>0</v>
      </c>
      <c r="AT703" t="s">
        <v>60</v>
      </c>
      <c r="AU703" t="s">
        <v>60</v>
      </c>
      <c r="AX703" t="s">
        <v>60</v>
      </c>
      <c r="AY703" t="s">
        <v>60</v>
      </c>
      <c r="BA703" t="b">
        <v>0</v>
      </c>
      <c r="BB703" t="s">
        <v>60</v>
      </c>
      <c r="BC703">
        <v>8601000</v>
      </c>
      <c r="BD703" t="s">
        <v>60</v>
      </c>
    </row>
    <row r="704" spans="1:56" x14ac:dyDescent="0.25">
      <c r="A704" t="s">
        <v>360</v>
      </c>
      <c r="B704" t="s">
        <v>364</v>
      </c>
      <c r="C704">
        <v>8601030</v>
      </c>
      <c r="D704" t="s">
        <v>81</v>
      </c>
      <c r="E704" t="s">
        <v>81</v>
      </c>
      <c r="G704" t="s">
        <v>444</v>
      </c>
      <c r="H704" t="str">
        <f>"01601"</f>
        <v>01601</v>
      </c>
      <c r="I704" t="s">
        <v>60</v>
      </c>
      <c r="J704" t="s">
        <v>362</v>
      </c>
      <c r="K704" t="s">
        <v>62</v>
      </c>
      <c r="L704">
        <v>5</v>
      </c>
      <c r="N704" t="str">
        <f t="shared" si="26"/>
        <v>0</v>
      </c>
      <c r="O704">
        <v>5</v>
      </c>
      <c r="P704" t="s">
        <v>96</v>
      </c>
      <c r="Q704" t="s">
        <v>64</v>
      </c>
      <c r="R704" t="s">
        <v>79</v>
      </c>
      <c r="S704" t="s">
        <v>65</v>
      </c>
      <c r="T704" t="s">
        <v>66</v>
      </c>
      <c r="U704" t="s">
        <v>67</v>
      </c>
      <c r="V704" t="s">
        <v>67</v>
      </c>
      <c r="X704" t="b">
        <v>1</v>
      </c>
      <c r="Y704" t="b">
        <v>1</v>
      </c>
      <c r="Z704" t="b">
        <v>1</v>
      </c>
      <c r="AA704">
        <v>300</v>
      </c>
      <c r="AB704">
        <v>230</v>
      </c>
      <c r="AC704" t="s">
        <v>68</v>
      </c>
      <c r="AD704" t="b">
        <v>0</v>
      </c>
      <c r="AE704" t="b">
        <v>0</v>
      </c>
      <c r="AF704" t="s">
        <v>69</v>
      </c>
      <c r="AG704" t="s">
        <v>60</v>
      </c>
      <c r="AH704" t="s">
        <v>60</v>
      </c>
      <c r="AI704" t="b">
        <v>1</v>
      </c>
      <c r="AJ704" t="s">
        <v>60</v>
      </c>
      <c r="AK704" t="s">
        <v>60</v>
      </c>
      <c r="AL704" t="s">
        <v>60</v>
      </c>
      <c r="AM704" t="s">
        <v>60</v>
      </c>
      <c r="AN704" t="s">
        <v>60</v>
      </c>
      <c r="AO704" t="s">
        <v>117</v>
      </c>
      <c r="AP704" t="b">
        <v>0</v>
      </c>
      <c r="AQ704" t="b">
        <v>0</v>
      </c>
      <c r="AR704" t="s">
        <v>71</v>
      </c>
      <c r="AS704" t="b">
        <v>0</v>
      </c>
      <c r="AT704" t="s">
        <v>60</v>
      </c>
      <c r="AU704" t="s">
        <v>60</v>
      </c>
      <c r="AX704" t="s">
        <v>60</v>
      </c>
      <c r="AY704" t="s">
        <v>60</v>
      </c>
      <c r="BA704" t="b">
        <v>0</v>
      </c>
      <c r="BB704" t="s">
        <v>60</v>
      </c>
      <c r="BC704">
        <v>8601000</v>
      </c>
      <c r="BD704" t="s">
        <v>60</v>
      </c>
    </row>
    <row r="705" spans="1:56" x14ac:dyDescent="0.25">
      <c r="A705" t="s">
        <v>360</v>
      </c>
      <c r="B705" t="s">
        <v>364</v>
      </c>
      <c r="C705">
        <v>8601030</v>
      </c>
      <c r="D705" t="s">
        <v>73</v>
      </c>
      <c r="E705" t="s">
        <v>73</v>
      </c>
      <c r="G705" t="s">
        <v>477</v>
      </c>
      <c r="H705" t="str">
        <f>"01601"</f>
        <v>01601</v>
      </c>
      <c r="I705" t="s">
        <v>60</v>
      </c>
      <c r="J705" t="s">
        <v>362</v>
      </c>
      <c r="K705" t="s">
        <v>62</v>
      </c>
      <c r="L705">
        <v>5</v>
      </c>
      <c r="N705" t="str">
        <f t="shared" si="26"/>
        <v>0</v>
      </c>
      <c r="O705">
        <v>5</v>
      </c>
      <c r="P705" t="s">
        <v>96</v>
      </c>
      <c r="Q705" t="s">
        <v>64</v>
      </c>
      <c r="R705" t="s">
        <v>79</v>
      </c>
      <c r="S705" t="s">
        <v>65</v>
      </c>
      <c r="T705" t="s">
        <v>66</v>
      </c>
      <c r="U705" t="s">
        <v>67</v>
      </c>
      <c r="V705" t="s">
        <v>67</v>
      </c>
      <c r="X705" t="b">
        <v>1</v>
      </c>
      <c r="Y705" t="b">
        <v>1</v>
      </c>
      <c r="Z705" t="b">
        <v>1</v>
      </c>
      <c r="AA705">
        <v>300</v>
      </c>
      <c r="AB705">
        <v>230</v>
      </c>
      <c r="AC705" t="s">
        <v>68</v>
      </c>
      <c r="AD705" t="b">
        <v>0</v>
      </c>
      <c r="AE705" t="b">
        <v>0</v>
      </c>
      <c r="AF705" t="s">
        <v>69</v>
      </c>
      <c r="AG705" t="s">
        <v>60</v>
      </c>
      <c r="AH705" t="s">
        <v>60</v>
      </c>
      <c r="AI705" t="b">
        <v>1</v>
      </c>
      <c r="AJ705" t="s">
        <v>60</v>
      </c>
      <c r="AK705" t="s">
        <v>60</v>
      </c>
      <c r="AL705" t="s">
        <v>60</v>
      </c>
      <c r="AM705" t="s">
        <v>60</v>
      </c>
      <c r="AN705" t="s">
        <v>60</v>
      </c>
      <c r="AO705" t="s">
        <v>117</v>
      </c>
      <c r="AP705" t="b">
        <v>0</v>
      </c>
      <c r="AQ705" t="b">
        <v>0</v>
      </c>
      <c r="AR705" t="s">
        <v>71</v>
      </c>
      <c r="AS705" t="b">
        <v>0</v>
      </c>
      <c r="AT705" t="s">
        <v>60</v>
      </c>
      <c r="AU705" t="s">
        <v>60</v>
      </c>
      <c r="AX705" t="s">
        <v>60</v>
      </c>
      <c r="AY705" t="s">
        <v>60</v>
      </c>
      <c r="BA705" t="b">
        <v>0</v>
      </c>
      <c r="BB705" t="s">
        <v>60</v>
      </c>
      <c r="BC705">
        <v>8601000</v>
      </c>
      <c r="BD705" t="s">
        <v>60</v>
      </c>
    </row>
    <row r="706" spans="1:56" x14ac:dyDescent="0.25">
      <c r="A706" t="s">
        <v>360</v>
      </c>
      <c r="B706" t="s">
        <v>364</v>
      </c>
      <c r="C706">
        <v>8601030</v>
      </c>
      <c r="D706" t="s">
        <v>98</v>
      </c>
      <c r="E706" t="s">
        <v>98</v>
      </c>
      <c r="G706" t="s">
        <v>575</v>
      </c>
      <c r="H706" t="str">
        <f>"01601"</f>
        <v>01601</v>
      </c>
      <c r="I706" t="s">
        <v>60</v>
      </c>
      <c r="J706" t="s">
        <v>362</v>
      </c>
      <c r="K706" t="s">
        <v>62</v>
      </c>
      <c r="L706">
        <v>5</v>
      </c>
      <c r="N706" t="str">
        <f t="shared" si="26"/>
        <v>0</v>
      </c>
      <c r="O706">
        <v>5</v>
      </c>
      <c r="P706" t="s">
        <v>96</v>
      </c>
      <c r="Q706" t="s">
        <v>64</v>
      </c>
      <c r="R706" t="s">
        <v>79</v>
      </c>
      <c r="S706" t="s">
        <v>65</v>
      </c>
      <c r="T706" t="s">
        <v>66</v>
      </c>
      <c r="U706" t="s">
        <v>67</v>
      </c>
      <c r="V706" t="s">
        <v>67</v>
      </c>
      <c r="X706" t="b">
        <v>1</v>
      </c>
      <c r="Y706" t="b">
        <v>1</v>
      </c>
      <c r="Z706" t="b">
        <v>1</v>
      </c>
      <c r="AA706">
        <v>300</v>
      </c>
      <c r="AB706">
        <v>230</v>
      </c>
      <c r="AC706" t="s">
        <v>68</v>
      </c>
      <c r="AD706" t="b">
        <v>0</v>
      </c>
      <c r="AE706" t="b">
        <v>0</v>
      </c>
      <c r="AF706" t="s">
        <v>69</v>
      </c>
      <c r="AG706" t="s">
        <v>60</v>
      </c>
      <c r="AH706" t="s">
        <v>60</v>
      </c>
      <c r="AI706" t="b">
        <v>1</v>
      </c>
      <c r="AJ706" t="s">
        <v>60</v>
      </c>
      <c r="AK706" t="s">
        <v>60</v>
      </c>
      <c r="AL706" t="s">
        <v>60</v>
      </c>
      <c r="AM706" t="s">
        <v>60</v>
      </c>
      <c r="AN706" t="s">
        <v>60</v>
      </c>
      <c r="AO706" t="s">
        <v>117</v>
      </c>
      <c r="AP706" t="b">
        <v>0</v>
      </c>
      <c r="AQ706" t="b">
        <v>0</v>
      </c>
      <c r="AR706" t="s">
        <v>71</v>
      </c>
      <c r="AS706" t="b">
        <v>0</v>
      </c>
      <c r="AT706" t="s">
        <v>60</v>
      </c>
      <c r="AU706" t="s">
        <v>60</v>
      </c>
      <c r="AX706" t="s">
        <v>60</v>
      </c>
      <c r="AY706" t="s">
        <v>60</v>
      </c>
      <c r="BA706" t="b">
        <v>0</v>
      </c>
      <c r="BB706" t="s">
        <v>60</v>
      </c>
      <c r="BC706">
        <v>8601000</v>
      </c>
      <c r="BD706" t="s">
        <v>60</v>
      </c>
    </row>
    <row r="707" spans="1:56" x14ac:dyDescent="0.25">
      <c r="A707" t="s">
        <v>360</v>
      </c>
      <c r="B707" t="s">
        <v>497</v>
      </c>
      <c r="C707">
        <v>8601130</v>
      </c>
      <c r="D707" t="s">
        <v>98</v>
      </c>
      <c r="E707" t="s">
        <v>98</v>
      </c>
      <c r="G707" t="s">
        <v>544</v>
      </c>
      <c r="H707" t="str">
        <f>"01603"</f>
        <v>01603</v>
      </c>
      <c r="I707" t="s">
        <v>60</v>
      </c>
      <c r="J707" t="s">
        <v>369</v>
      </c>
      <c r="K707" t="s">
        <v>62</v>
      </c>
      <c r="L707">
        <v>10</v>
      </c>
      <c r="N707" t="str">
        <f t="shared" si="26"/>
        <v>0</v>
      </c>
      <c r="O707">
        <v>10</v>
      </c>
      <c r="P707" t="s">
        <v>96</v>
      </c>
      <c r="Q707" t="s">
        <v>64</v>
      </c>
      <c r="R707" t="s">
        <v>79</v>
      </c>
      <c r="S707" t="s">
        <v>65</v>
      </c>
      <c r="T707" t="s">
        <v>66</v>
      </c>
      <c r="U707" t="s">
        <v>67</v>
      </c>
      <c r="V707" t="s">
        <v>67</v>
      </c>
      <c r="X707" t="b">
        <v>1</v>
      </c>
      <c r="Y707" t="b">
        <v>1</v>
      </c>
      <c r="Z707" t="b">
        <v>1</v>
      </c>
      <c r="AA707">
        <v>300</v>
      </c>
      <c r="AB707">
        <v>230</v>
      </c>
      <c r="AC707" t="s">
        <v>68</v>
      </c>
      <c r="AD707" t="b">
        <v>0</v>
      </c>
      <c r="AE707" t="b">
        <v>0</v>
      </c>
      <c r="AF707" t="s">
        <v>69</v>
      </c>
      <c r="AG707" t="s">
        <v>60</v>
      </c>
      <c r="AH707" t="s">
        <v>60</v>
      </c>
      <c r="AI707" t="b">
        <v>1</v>
      </c>
      <c r="AJ707" t="s">
        <v>60</v>
      </c>
      <c r="AK707" t="s">
        <v>60</v>
      </c>
      <c r="AL707" t="s">
        <v>60</v>
      </c>
      <c r="AM707" t="s">
        <v>60</v>
      </c>
      <c r="AN707" t="s">
        <v>60</v>
      </c>
      <c r="AO707" t="s">
        <v>117</v>
      </c>
      <c r="AP707" t="b">
        <v>0</v>
      </c>
      <c r="AQ707" t="b">
        <v>0</v>
      </c>
      <c r="AR707" t="s">
        <v>71</v>
      </c>
      <c r="AS707" t="b">
        <v>0</v>
      </c>
      <c r="AT707" t="s">
        <v>60</v>
      </c>
      <c r="AU707" t="s">
        <v>60</v>
      </c>
      <c r="AX707" t="s">
        <v>60</v>
      </c>
      <c r="AY707" t="s">
        <v>60</v>
      </c>
      <c r="BA707" t="b">
        <v>0</v>
      </c>
      <c r="BB707" t="s">
        <v>60</v>
      </c>
      <c r="BC707">
        <v>8601100</v>
      </c>
      <c r="BD707" t="s">
        <v>60</v>
      </c>
    </row>
    <row r="708" spans="1:56" x14ac:dyDescent="0.25">
      <c r="A708" t="s">
        <v>360</v>
      </c>
      <c r="B708" t="s">
        <v>497</v>
      </c>
      <c r="C708">
        <v>8601130</v>
      </c>
      <c r="D708" t="s">
        <v>105</v>
      </c>
      <c r="E708" t="s">
        <v>105</v>
      </c>
      <c r="G708" t="s">
        <v>737</v>
      </c>
      <c r="H708" t="str">
        <f>"01603"</f>
        <v>01603</v>
      </c>
      <c r="I708" t="s">
        <v>60</v>
      </c>
      <c r="J708" t="s">
        <v>369</v>
      </c>
      <c r="K708" t="s">
        <v>62</v>
      </c>
      <c r="L708">
        <v>9</v>
      </c>
      <c r="N708" t="str">
        <f t="shared" si="26"/>
        <v>0</v>
      </c>
      <c r="O708">
        <v>9</v>
      </c>
      <c r="P708" t="s">
        <v>96</v>
      </c>
      <c r="Q708" t="s">
        <v>64</v>
      </c>
      <c r="R708" t="s">
        <v>79</v>
      </c>
      <c r="S708" t="s">
        <v>65</v>
      </c>
      <c r="T708" t="s">
        <v>66</v>
      </c>
      <c r="U708" t="s">
        <v>67</v>
      </c>
      <c r="V708" t="s">
        <v>67</v>
      </c>
      <c r="X708" t="b">
        <v>1</v>
      </c>
      <c r="Y708" t="b">
        <v>1</v>
      </c>
      <c r="Z708" t="b">
        <v>1</v>
      </c>
      <c r="AA708">
        <v>300</v>
      </c>
      <c r="AB708">
        <v>230</v>
      </c>
      <c r="AC708" t="s">
        <v>68</v>
      </c>
      <c r="AD708" t="b">
        <v>0</v>
      </c>
      <c r="AE708" t="b">
        <v>0</v>
      </c>
      <c r="AF708" t="s">
        <v>69</v>
      </c>
      <c r="AG708" t="s">
        <v>60</v>
      </c>
      <c r="AH708" t="s">
        <v>60</v>
      </c>
      <c r="AI708" t="b">
        <v>1</v>
      </c>
      <c r="AJ708" t="s">
        <v>60</v>
      </c>
      <c r="AK708" t="s">
        <v>60</v>
      </c>
      <c r="AL708" t="s">
        <v>60</v>
      </c>
      <c r="AM708" t="s">
        <v>60</v>
      </c>
      <c r="AN708" t="s">
        <v>60</v>
      </c>
      <c r="AO708" t="s">
        <v>117</v>
      </c>
      <c r="AP708" t="b">
        <v>0</v>
      </c>
      <c r="AQ708" t="b">
        <v>0</v>
      </c>
      <c r="AR708" t="s">
        <v>71</v>
      </c>
      <c r="AS708" t="b">
        <v>0</v>
      </c>
      <c r="AT708" t="s">
        <v>60</v>
      </c>
      <c r="AU708" t="s">
        <v>60</v>
      </c>
      <c r="AX708" t="s">
        <v>60</v>
      </c>
      <c r="AY708" t="s">
        <v>60</v>
      </c>
      <c r="BA708" t="b">
        <v>0</v>
      </c>
      <c r="BB708" t="s">
        <v>60</v>
      </c>
      <c r="BC708">
        <v>8601100</v>
      </c>
      <c r="BD708" t="s">
        <v>60</v>
      </c>
    </row>
    <row r="709" spans="1:56" x14ac:dyDescent="0.25">
      <c r="A709" t="s">
        <v>188</v>
      </c>
      <c r="B709" t="s">
        <v>810</v>
      </c>
      <c r="C709">
        <v>1301370</v>
      </c>
      <c r="D709" t="s">
        <v>98</v>
      </c>
      <c r="E709" t="s">
        <v>98</v>
      </c>
      <c r="F709" t="s">
        <v>195</v>
      </c>
      <c r="G709" t="s">
        <v>443</v>
      </c>
      <c r="H709" t="str">
        <f>"01902"</f>
        <v>01902</v>
      </c>
      <c r="I709" t="s">
        <v>60</v>
      </c>
      <c r="J709" t="s">
        <v>196</v>
      </c>
      <c r="K709" t="s">
        <v>62</v>
      </c>
      <c r="L709">
        <v>15</v>
      </c>
      <c r="N709" t="str">
        <f t="shared" si="26"/>
        <v>0</v>
      </c>
      <c r="O709">
        <v>15</v>
      </c>
      <c r="P709" t="s">
        <v>96</v>
      </c>
      <c r="Q709" t="s">
        <v>79</v>
      </c>
      <c r="R709" t="s">
        <v>79</v>
      </c>
      <c r="S709" t="s">
        <v>65</v>
      </c>
      <c r="T709" t="s">
        <v>66</v>
      </c>
      <c r="U709" t="s">
        <v>67</v>
      </c>
      <c r="V709" t="s">
        <v>67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68</v>
      </c>
      <c r="AD709" t="b">
        <v>0</v>
      </c>
      <c r="AE709" t="b">
        <v>0</v>
      </c>
      <c r="AF709" t="s">
        <v>69</v>
      </c>
      <c r="AG709" t="s">
        <v>60</v>
      </c>
      <c r="AH709" t="s">
        <v>60</v>
      </c>
      <c r="AI709" t="b">
        <v>1</v>
      </c>
      <c r="AJ709" t="s">
        <v>60</v>
      </c>
      <c r="AK709" t="s">
        <v>60</v>
      </c>
      <c r="AL709" t="s">
        <v>60</v>
      </c>
      <c r="AM709" t="s">
        <v>60</v>
      </c>
      <c r="AN709" t="s">
        <v>60</v>
      </c>
      <c r="AO709" t="s">
        <v>70</v>
      </c>
      <c r="AP709" t="b">
        <v>0</v>
      </c>
      <c r="AQ709" t="b">
        <v>0</v>
      </c>
      <c r="AR709" t="s">
        <v>71</v>
      </c>
      <c r="AS709" t="b">
        <v>0</v>
      </c>
      <c r="AT709" t="s">
        <v>60</v>
      </c>
      <c r="AU709" t="s">
        <v>60</v>
      </c>
      <c r="AX709" t="s">
        <v>60</v>
      </c>
      <c r="AY709" t="s">
        <v>60</v>
      </c>
      <c r="BA709" t="b">
        <v>0</v>
      </c>
      <c r="BB709" t="s">
        <v>60</v>
      </c>
      <c r="BD709" t="s">
        <v>60</v>
      </c>
    </row>
    <row r="710" spans="1:56" x14ac:dyDescent="0.25">
      <c r="A710" t="s">
        <v>188</v>
      </c>
      <c r="B710" t="s">
        <v>811</v>
      </c>
      <c r="C710">
        <v>1301380</v>
      </c>
      <c r="D710" t="s">
        <v>98</v>
      </c>
      <c r="E710" t="s">
        <v>98</v>
      </c>
      <c r="F710" t="s">
        <v>195</v>
      </c>
      <c r="G710" t="s">
        <v>544</v>
      </c>
      <c r="H710" t="str">
        <f>"01902"</f>
        <v>01902</v>
      </c>
      <c r="I710" t="s">
        <v>60</v>
      </c>
      <c r="J710" t="s">
        <v>196</v>
      </c>
      <c r="K710" t="s">
        <v>62</v>
      </c>
      <c r="L710">
        <v>10</v>
      </c>
      <c r="N710" t="str">
        <f t="shared" si="26"/>
        <v>0</v>
      </c>
      <c r="O710">
        <v>10</v>
      </c>
      <c r="P710" t="s">
        <v>96</v>
      </c>
      <c r="Q710" t="s">
        <v>79</v>
      </c>
      <c r="R710" t="s">
        <v>79</v>
      </c>
      <c r="S710" t="s">
        <v>65</v>
      </c>
      <c r="T710" t="s">
        <v>66</v>
      </c>
      <c r="U710" t="s">
        <v>67</v>
      </c>
      <c r="V710" t="s">
        <v>67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68</v>
      </c>
      <c r="AD710" t="b">
        <v>0</v>
      </c>
      <c r="AE710" t="b">
        <v>0</v>
      </c>
      <c r="AF710" t="s">
        <v>69</v>
      </c>
      <c r="AG710" t="s">
        <v>60</v>
      </c>
      <c r="AH710" t="s">
        <v>60</v>
      </c>
      <c r="AI710" t="b">
        <v>1</v>
      </c>
      <c r="AJ710" t="s">
        <v>60</v>
      </c>
      <c r="AK710" t="s">
        <v>60</v>
      </c>
      <c r="AL710" t="s">
        <v>60</v>
      </c>
      <c r="AM710" t="s">
        <v>60</v>
      </c>
      <c r="AN710" t="s">
        <v>60</v>
      </c>
      <c r="AO710" t="s">
        <v>70</v>
      </c>
      <c r="AP710" t="b">
        <v>0</v>
      </c>
      <c r="AQ710" t="b">
        <v>0</v>
      </c>
      <c r="AR710" t="s">
        <v>71</v>
      </c>
      <c r="AS710" t="b">
        <v>0</v>
      </c>
      <c r="AT710" t="s">
        <v>60</v>
      </c>
      <c r="AU710" t="s">
        <v>60</v>
      </c>
      <c r="AX710" t="s">
        <v>60</v>
      </c>
      <c r="AY710" t="s">
        <v>60</v>
      </c>
      <c r="BA710" t="b">
        <v>0</v>
      </c>
      <c r="BB710" t="s">
        <v>60</v>
      </c>
      <c r="BD710" t="s">
        <v>60</v>
      </c>
    </row>
    <row r="711" spans="1:56" x14ac:dyDescent="0.25">
      <c r="A711" t="s">
        <v>761</v>
      </c>
      <c r="B711" t="s">
        <v>812</v>
      </c>
      <c r="C711">
        <v>1000410</v>
      </c>
      <c r="D711" t="s">
        <v>85</v>
      </c>
      <c r="E711" t="s">
        <v>85</v>
      </c>
      <c r="F711" t="s">
        <v>813</v>
      </c>
      <c r="G711" t="s">
        <v>814</v>
      </c>
      <c r="H711" t="str">
        <f>"01104"</f>
        <v>01104</v>
      </c>
      <c r="I711" t="s">
        <v>60</v>
      </c>
      <c r="J711" t="s">
        <v>815</v>
      </c>
      <c r="K711" t="s">
        <v>62</v>
      </c>
      <c r="L711">
        <v>30</v>
      </c>
      <c r="N711" t="str">
        <f t="shared" si="26"/>
        <v>0</v>
      </c>
      <c r="O711">
        <v>30</v>
      </c>
      <c r="P711" t="s">
        <v>96</v>
      </c>
      <c r="Q711" t="s">
        <v>79</v>
      </c>
      <c r="R711" t="s">
        <v>79</v>
      </c>
      <c r="S711" t="s">
        <v>65</v>
      </c>
      <c r="T711" t="s">
        <v>66</v>
      </c>
      <c r="U711" t="s">
        <v>67</v>
      </c>
      <c r="V711" t="s">
        <v>67</v>
      </c>
      <c r="X711" t="b">
        <v>1</v>
      </c>
      <c r="Y711" t="b">
        <v>1</v>
      </c>
      <c r="Z711" t="b">
        <v>1</v>
      </c>
      <c r="AA711">
        <v>103</v>
      </c>
      <c r="AB711">
        <v>230</v>
      </c>
      <c r="AC711" t="s">
        <v>68</v>
      </c>
      <c r="AD711" t="b">
        <v>0</v>
      </c>
      <c r="AE711" t="b">
        <v>0</v>
      </c>
      <c r="AF711" t="s">
        <v>69</v>
      </c>
      <c r="AG711" t="s">
        <v>60</v>
      </c>
      <c r="AH711" t="s">
        <v>60</v>
      </c>
      <c r="AI711" t="b">
        <v>1</v>
      </c>
      <c r="AJ711" t="s">
        <v>60</v>
      </c>
      <c r="AK711" t="s">
        <v>60</v>
      </c>
      <c r="AL711" t="s">
        <v>60</v>
      </c>
      <c r="AM711" t="s">
        <v>60</v>
      </c>
      <c r="AN711" t="s">
        <v>60</v>
      </c>
      <c r="AO711" t="s">
        <v>70</v>
      </c>
      <c r="AP711" t="b">
        <v>0</v>
      </c>
      <c r="AQ711" t="b">
        <v>0</v>
      </c>
      <c r="AR711" t="s">
        <v>766</v>
      </c>
      <c r="AS711" t="b">
        <v>0</v>
      </c>
      <c r="AT711" t="s">
        <v>60</v>
      </c>
      <c r="AU711" t="s">
        <v>60</v>
      </c>
      <c r="AX711" t="s">
        <v>60</v>
      </c>
      <c r="AY711" t="s">
        <v>60</v>
      </c>
      <c r="BA711" t="b">
        <v>0</v>
      </c>
      <c r="BB711" t="s">
        <v>60</v>
      </c>
      <c r="BD711" t="s">
        <v>60</v>
      </c>
    </row>
    <row r="712" spans="1:56" x14ac:dyDescent="0.25">
      <c r="A712" t="s">
        <v>287</v>
      </c>
      <c r="B712" t="s">
        <v>555</v>
      </c>
      <c r="C712">
        <v>1504520</v>
      </c>
      <c r="D712" t="s">
        <v>98</v>
      </c>
      <c r="E712" t="s">
        <v>98</v>
      </c>
      <c r="F712" t="s">
        <v>300</v>
      </c>
      <c r="G712" t="s">
        <v>544</v>
      </c>
      <c r="H712" t="str">
        <f>"01804"</f>
        <v>01804</v>
      </c>
      <c r="I712" t="s">
        <v>60</v>
      </c>
      <c r="J712" t="s">
        <v>290</v>
      </c>
      <c r="K712" t="s">
        <v>62</v>
      </c>
      <c r="L712">
        <v>2</v>
      </c>
      <c r="N712" t="str">
        <f t="shared" si="26"/>
        <v>0</v>
      </c>
      <c r="O712">
        <v>2</v>
      </c>
      <c r="P712" t="s">
        <v>78</v>
      </c>
      <c r="Q712" t="s">
        <v>79</v>
      </c>
      <c r="R712" t="s">
        <v>79</v>
      </c>
      <c r="S712" t="s">
        <v>65</v>
      </c>
      <c r="T712" t="s">
        <v>66</v>
      </c>
      <c r="U712" t="s">
        <v>67</v>
      </c>
      <c r="V712" t="s">
        <v>67</v>
      </c>
      <c r="X712" t="b">
        <v>1</v>
      </c>
      <c r="Y712" t="b">
        <v>1</v>
      </c>
      <c r="Z712" t="b">
        <v>1</v>
      </c>
      <c r="AA712">
        <v>103</v>
      </c>
      <c r="AB712">
        <v>230</v>
      </c>
      <c r="AC712" t="s">
        <v>68</v>
      </c>
      <c r="AD712" t="b">
        <v>0</v>
      </c>
      <c r="AE712" t="b">
        <v>0</v>
      </c>
      <c r="AF712" t="s">
        <v>69</v>
      </c>
      <c r="AG712" t="s">
        <v>60</v>
      </c>
      <c r="AH712" t="s">
        <v>60</v>
      </c>
      <c r="AI712" t="b">
        <v>1</v>
      </c>
      <c r="AJ712" t="s">
        <v>60</v>
      </c>
      <c r="AK712" t="s">
        <v>60</v>
      </c>
      <c r="AL712" t="s">
        <v>60</v>
      </c>
      <c r="AM712" t="s">
        <v>60</v>
      </c>
      <c r="AN712" t="s">
        <v>60</v>
      </c>
      <c r="AO712" t="s">
        <v>117</v>
      </c>
      <c r="AP712" t="b">
        <v>0</v>
      </c>
      <c r="AQ712" t="b">
        <v>0</v>
      </c>
      <c r="AR712" t="s">
        <v>71</v>
      </c>
      <c r="AS712" t="b">
        <v>0</v>
      </c>
      <c r="AT712" t="s">
        <v>60</v>
      </c>
      <c r="AU712" t="s">
        <v>60</v>
      </c>
      <c r="AX712" t="s">
        <v>60</v>
      </c>
      <c r="AY712" t="s">
        <v>60</v>
      </c>
      <c r="BA712" t="b">
        <v>0</v>
      </c>
      <c r="BB712" t="s">
        <v>60</v>
      </c>
      <c r="BD712" t="s">
        <v>60</v>
      </c>
    </row>
    <row r="713" spans="1:56" x14ac:dyDescent="0.25">
      <c r="A713" t="s">
        <v>394</v>
      </c>
      <c r="B713" t="s">
        <v>816</v>
      </c>
      <c r="C713">
        <v>8207310</v>
      </c>
      <c r="D713" t="s">
        <v>85</v>
      </c>
      <c r="E713" t="s">
        <v>85</v>
      </c>
      <c r="F713" t="s">
        <v>817</v>
      </c>
      <c r="G713" t="s">
        <v>544</v>
      </c>
      <c r="H713" t="str">
        <f>"01101"</f>
        <v>01101</v>
      </c>
      <c r="I713" t="s">
        <v>60</v>
      </c>
      <c r="J713" t="s">
        <v>818</v>
      </c>
      <c r="K713" t="s">
        <v>62</v>
      </c>
      <c r="L713">
        <v>28</v>
      </c>
      <c r="N713" t="str">
        <f t="shared" si="26"/>
        <v>0</v>
      </c>
      <c r="O713">
        <v>28</v>
      </c>
      <c r="P713" t="s">
        <v>96</v>
      </c>
      <c r="Q713" t="s">
        <v>79</v>
      </c>
      <c r="R713" t="s">
        <v>79</v>
      </c>
      <c r="S713" t="s">
        <v>65</v>
      </c>
      <c r="T713" t="s">
        <v>66</v>
      </c>
      <c r="U713" t="s">
        <v>67</v>
      </c>
      <c r="V713" t="s">
        <v>67</v>
      </c>
      <c r="X713" t="b">
        <v>1</v>
      </c>
      <c r="Y713" t="b">
        <v>1</v>
      </c>
      <c r="Z713" t="b">
        <v>1</v>
      </c>
      <c r="AA713">
        <v>300</v>
      </c>
      <c r="AB713">
        <v>230</v>
      </c>
      <c r="AC713" t="s">
        <v>68</v>
      </c>
      <c r="AD713" t="b">
        <v>0</v>
      </c>
      <c r="AE713" t="b">
        <v>0</v>
      </c>
      <c r="AF713" t="s">
        <v>69</v>
      </c>
      <c r="AG713" t="s">
        <v>60</v>
      </c>
      <c r="AH713" t="s">
        <v>60</v>
      </c>
      <c r="AI713" t="b">
        <v>1</v>
      </c>
      <c r="AJ713" t="s">
        <v>60</v>
      </c>
      <c r="AK713" t="s">
        <v>60</v>
      </c>
      <c r="AL713" t="s">
        <v>60</v>
      </c>
      <c r="AM713" t="s">
        <v>60</v>
      </c>
      <c r="AN713" t="s">
        <v>60</v>
      </c>
      <c r="AO713" t="s">
        <v>117</v>
      </c>
      <c r="AP713" t="b">
        <v>0</v>
      </c>
      <c r="AQ713" t="b">
        <v>0</v>
      </c>
      <c r="AR713" t="s">
        <v>71</v>
      </c>
      <c r="AS713" t="b">
        <v>0</v>
      </c>
      <c r="AT713" t="s">
        <v>60</v>
      </c>
      <c r="AU713" t="s">
        <v>60</v>
      </c>
      <c r="AX713" t="s">
        <v>60</v>
      </c>
      <c r="AY713" t="s">
        <v>60</v>
      </c>
      <c r="BA713" t="b">
        <v>0</v>
      </c>
      <c r="BB713" t="s">
        <v>60</v>
      </c>
      <c r="BC713">
        <v>8209600</v>
      </c>
      <c r="BD713" t="s">
        <v>60</v>
      </c>
    </row>
    <row r="714" spans="1:56" x14ac:dyDescent="0.25">
      <c r="A714" t="s">
        <v>394</v>
      </c>
      <c r="B714" t="s">
        <v>819</v>
      </c>
      <c r="C714">
        <v>8207310</v>
      </c>
      <c r="D714" t="s">
        <v>73</v>
      </c>
      <c r="E714" t="s">
        <v>73</v>
      </c>
      <c r="F714" t="s">
        <v>113</v>
      </c>
      <c r="G714" t="s">
        <v>639</v>
      </c>
      <c r="H714" t="str">
        <f>"01202"</f>
        <v>01202</v>
      </c>
      <c r="I714" t="s">
        <v>60</v>
      </c>
      <c r="J714" t="s">
        <v>115</v>
      </c>
      <c r="K714" t="s">
        <v>62</v>
      </c>
      <c r="L714">
        <v>30</v>
      </c>
      <c r="N714" t="str">
        <f t="shared" si="26"/>
        <v>0</v>
      </c>
      <c r="O714">
        <v>30</v>
      </c>
      <c r="P714" t="s">
        <v>96</v>
      </c>
      <c r="Q714" t="s">
        <v>79</v>
      </c>
      <c r="R714" t="s">
        <v>79</v>
      </c>
      <c r="S714" t="s">
        <v>65</v>
      </c>
      <c r="T714" t="s">
        <v>66</v>
      </c>
      <c r="U714" t="s">
        <v>67</v>
      </c>
      <c r="V714" t="s">
        <v>67</v>
      </c>
      <c r="X714" t="b">
        <v>1</v>
      </c>
      <c r="Y714" t="b">
        <v>1</v>
      </c>
      <c r="Z714" t="b">
        <v>1</v>
      </c>
      <c r="AA714">
        <v>300</v>
      </c>
      <c r="AB714">
        <v>230</v>
      </c>
      <c r="AC714" t="s">
        <v>68</v>
      </c>
      <c r="AD714" t="b">
        <v>0</v>
      </c>
      <c r="AE714" t="b">
        <v>0</v>
      </c>
      <c r="AF714" t="s">
        <v>69</v>
      </c>
      <c r="AG714" t="s">
        <v>60</v>
      </c>
      <c r="AH714" t="s">
        <v>60</v>
      </c>
      <c r="AI714" t="b">
        <v>1</v>
      </c>
      <c r="AJ714" t="s">
        <v>60</v>
      </c>
      <c r="AK714" t="s">
        <v>60</v>
      </c>
      <c r="AL714" t="s">
        <v>60</v>
      </c>
      <c r="AM714" t="s">
        <v>60</v>
      </c>
      <c r="AN714" t="s">
        <v>116</v>
      </c>
      <c r="AO714" t="s">
        <v>117</v>
      </c>
      <c r="AP714" t="b">
        <v>0</v>
      </c>
      <c r="AQ714" t="b">
        <v>0</v>
      </c>
      <c r="AR714" t="s">
        <v>71</v>
      </c>
      <c r="AS714" t="b">
        <v>0</v>
      </c>
      <c r="AT714" t="s">
        <v>60</v>
      </c>
      <c r="AU714" t="s">
        <v>60</v>
      </c>
      <c r="AX714" t="s">
        <v>60</v>
      </c>
      <c r="AY714" t="s">
        <v>60</v>
      </c>
      <c r="BA714" t="b">
        <v>0</v>
      </c>
      <c r="BB714" t="s">
        <v>60</v>
      </c>
      <c r="BC714">
        <v>8209600</v>
      </c>
      <c r="BD714" t="s">
        <v>60</v>
      </c>
    </row>
    <row r="715" spans="1:56" x14ac:dyDescent="0.25">
      <c r="A715" t="s">
        <v>394</v>
      </c>
      <c r="B715" t="s">
        <v>816</v>
      </c>
      <c r="C715">
        <v>8207310</v>
      </c>
      <c r="D715" t="s">
        <v>105</v>
      </c>
      <c r="E715" t="s">
        <v>105</v>
      </c>
      <c r="F715" t="s">
        <v>817</v>
      </c>
      <c r="G715" t="s">
        <v>440</v>
      </c>
      <c r="H715" t="str">
        <f>"01101"</f>
        <v>01101</v>
      </c>
      <c r="I715" t="s">
        <v>60</v>
      </c>
      <c r="J715" t="s">
        <v>818</v>
      </c>
      <c r="K715" t="s">
        <v>62</v>
      </c>
      <c r="L715">
        <v>28</v>
      </c>
      <c r="N715" t="str">
        <f t="shared" si="26"/>
        <v>0</v>
      </c>
      <c r="O715">
        <v>28</v>
      </c>
      <c r="P715" t="s">
        <v>96</v>
      </c>
      <c r="Q715" t="s">
        <v>79</v>
      </c>
      <c r="R715" t="s">
        <v>79</v>
      </c>
      <c r="S715" t="s">
        <v>65</v>
      </c>
      <c r="T715" t="s">
        <v>66</v>
      </c>
      <c r="U715" t="s">
        <v>67</v>
      </c>
      <c r="V715" t="s">
        <v>67</v>
      </c>
      <c r="X715" t="b">
        <v>1</v>
      </c>
      <c r="Y715" t="b">
        <v>1</v>
      </c>
      <c r="Z715" t="b">
        <v>1</v>
      </c>
      <c r="AA715">
        <v>300</v>
      </c>
      <c r="AB715">
        <v>230</v>
      </c>
      <c r="AC715" t="s">
        <v>68</v>
      </c>
      <c r="AD715" t="b">
        <v>0</v>
      </c>
      <c r="AE715" t="b">
        <v>0</v>
      </c>
      <c r="AF715" t="s">
        <v>69</v>
      </c>
      <c r="AG715" t="s">
        <v>60</v>
      </c>
      <c r="AH715" t="s">
        <v>60</v>
      </c>
      <c r="AI715" t="b">
        <v>1</v>
      </c>
      <c r="AJ715" t="s">
        <v>60</v>
      </c>
      <c r="AK715" t="s">
        <v>60</v>
      </c>
      <c r="AL715" t="s">
        <v>60</v>
      </c>
      <c r="AM715" t="s">
        <v>60</v>
      </c>
      <c r="AN715" t="s">
        <v>60</v>
      </c>
      <c r="AO715" t="s">
        <v>117</v>
      </c>
      <c r="AP715" t="b">
        <v>0</v>
      </c>
      <c r="AQ715" t="b">
        <v>0</v>
      </c>
      <c r="AR715" t="s">
        <v>71</v>
      </c>
      <c r="AS715" t="b">
        <v>0</v>
      </c>
      <c r="AT715" t="s">
        <v>60</v>
      </c>
      <c r="AU715" t="s">
        <v>60</v>
      </c>
      <c r="AX715" t="s">
        <v>60</v>
      </c>
      <c r="AY715" t="s">
        <v>60</v>
      </c>
      <c r="BA715" t="b">
        <v>0</v>
      </c>
      <c r="BB715" t="s">
        <v>60</v>
      </c>
      <c r="BC715">
        <v>8209600</v>
      </c>
      <c r="BD715" t="s">
        <v>60</v>
      </c>
    </row>
    <row r="716" spans="1:56" x14ac:dyDescent="0.25">
      <c r="A716" t="s">
        <v>761</v>
      </c>
      <c r="B716" t="s">
        <v>820</v>
      </c>
      <c r="C716">
        <v>1000410</v>
      </c>
      <c r="D716" t="s">
        <v>58</v>
      </c>
      <c r="E716" t="s">
        <v>58</v>
      </c>
      <c r="F716" t="s">
        <v>813</v>
      </c>
      <c r="G716" t="s">
        <v>821</v>
      </c>
      <c r="H716" t="str">
        <f>"01104"</f>
        <v>01104</v>
      </c>
      <c r="I716" t="s">
        <v>60</v>
      </c>
      <c r="J716" t="s">
        <v>815</v>
      </c>
      <c r="K716" t="s">
        <v>62</v>
      </c>
      <c r="L716">
        <v>30</v>
      </c>
      <c r="N716" t="str">
        <f t="shared" si="26"/>
        <v>0</v>
      </c>
      <c r="O716">
        <v>30</v>
      </c>
      <c r="P716" t="s">
        <v>96</v>
      </c>
      <c r="Q716" t="s">
        <v>79</v>
      </c>
      <c r="R716" t="s">
        <v>79</v>
      </c>
      <c r="S716" t="s">
        <v>65</v>
      </c>
      <c r="T716" t="s">
        <v>66</v>
      </c>
      <c r="U716" t="s">
        <v>67</v>
      </c>
      <c r="V716" t="s">
        <v>67</v>
      </c>
      <c r="X716" t="b">
        <v>1</v>
      </c>
      <c r="Y716" t="b">
        <v>1</v>
      </c>
      <c r="Z716" t="b">
        <v>1</v>
      </c>
      <c r="AA716">
        <v>103</v>
      </c>
      <c r="AB716">
        <v>230</v>
      </c>
      <c r="AC716" t="s">
        <v>68</v>
      </c>
      <c r="AD716" t="b">
        <v>0</v>
      </c>
      <c r="AE716" t="b">
        <v>0</v>
      </c>
      <c r="AF716" t="s">
        <v>69</v>
      </c>
      <c r="AG716" t="s">
        <v>60</v>
      </c>
      <c r="AH716" t="s">
        <v>60</v>
      </c>
      <c r="AI716" t="b">
        <v>1</v>
      </c>
      <c r="AJ716" t="s">
        <v>60</v>
      </c>
      <c r="AK716" t="s">
        <v>60</v>
      </c>
      <c r="AL716" t="s">
        <v>60</v>
      </c>
      <c r="AM716" t="s">
        <v>60</v>
      </c>
      <c r="AN716" t="s">
        <v>60</v>
      </c>
      <c r="AO716" t="s">
        <v>70</v>
      </c>
      <c r="AP716" t="b">
        <v>0</v>
      </c>
      <c r="AQ716" t="b">
        <v>0</v>
      </c>
      <c r="AR716" t="s">
        <v>766</v>
      </c>
      <c r="AS716" t="b">
        <v>0</v>
      </c>
      <c r="AT716" t="s">
        <v>60</v>
      </c>
      <c r="AU716" t="s">
        <v>60</v>
      </c>
      <c r="AX716" t="s">
        <v>60</v>
      </c>
      <c r="AY716" t="s">
        <v>60</v>
      </c>
      <c r="BA716" t="b">
        <v>0</v>
      </c>
      <c r="BB716" t="s">
        <v>60</v>
      </c>
      <c r="BD716" t="s">
        <v>60</v>
      </c>
    </row>
    <row r="717" spans="1:56" x14ac:dyDescent="0.25">
      <c r="A717" t="s">
        <v>761</v>
      </c>
      <c r="B717" t="s">
        <v>822</v>
      </c>
      <c r="C717">
        <v>1000400</v>
      </c>
      <c r="D717" t="s">
        <v>98</v>
      </c>
      <c r="E717" t="s">
        <v>98</v>
      </c>
      <c r="F717" t="s">
        <v>813</v>
      </c>
      <c r="G717" t="s">
        <v>823</v>
      </c>
      <c r="H717" t="str">
        <f>"01104"</f>
        <v>01104</v>
      </c>
      <c r="I717" t="s">
        <v>60</v>
      </c>
      <c r="J717" t="s">
        <v>815</v>
      </c>
      <c r="K717" t="s">
        <v>62</v>
      </c>
      <c r="L717">
        <v>25</v>
      </c>
      <c r="N717" t="str">
        <f t="shared" si="26"/>
        <v>0</v>
      </c>
      <c r="O717">
        <v>25</v>
      </c>
      <c r="P717" t="s">
        <v>96</v>
      </c>
      <c r="Q717" t="s">
        <v>79</v>
      </c>
      <c r="S717" t="s">
        <v>65</v>
      </c>
      <c r="T717" t="s">
        <v>66</v>
      </c>
      <c r="U717" t="s">
        <v>67</v>
      </c>
      <c r="V717" t="s">
        <v>67</v>
      </c>
      <c r="X717" t="b">
        <v>1</v>
      </c>
      <c r="Y717" t="b">
        <v>1</v>
      </c>
      <c r="Z717" t="b">
        <v>1</v>
      </c>
      <c r="AA717">
        <v>103</v>
      </c>
      <c r="AB717">
        <v>230</v>
      </c>
      <c r="AC717" t="s">
        <v>68</v>
      </c>
      <c r="AD717" t="b">
        <v>0</v>
      </c>
      <c r="AE717" t="b">
        <v>0</v>
      </c>
      <c r="AF717" t="s">
        <v>69</v>
      </c>
      <c r="AG717" t="s">
        <v>60</v>
      </c>
      <c r="AH717" t="s">
        <v>60</v>
      </c>
      <c r="AI717" t="b">
        <v>1</v>
      </c>
      <c r="AJ717" t="s">
        <v>60</v>
      </c>
      <c r="AK717" t="s">
        <v>60</v>
      </c>
      <c r="AL717" t="s">
        <v>60</v>
      </c>
      <c r="AM717" t="s">
        <v>60</v>
      </c>
      <c r="AN717" t="s">
        <v>60</v>
      </c>
      <c r="AO717" t="s">
        <v>70</v>
      </c>
      <c r="AP717" t="b">
        <v>0</v>
      </c>
      <c r="AQ717" t="b">
        <v>0</v>
      </c>
      <c r="AR717" t="s">
        <v>766</v>
      </c>
      <c r="AS717" t="b">
        <v>0</v>
      </c>
      <c r="AT717" t="s">
        <v>60</v>
      </c>
      <c r="AU717" t="s">
        <v>60</v>
      </c>
      <c r="AX717" t="s">
        <v>60</v>
      </c>
      <c r="AY717" t="s">
        <v>60</v>
      </c>
      <c r="BA717" t="b">
        <v>0</v>
      </c>
      <c r="BB717" t="s">
        <v>60</v>
      </c>
      <c r="BD717" t="s">
        <v>60</v>
      </c>
    </row>
    <row r="718" spans="1:56" x14ac:dyDescent="0.25">
      <c r="A718" t="s">
        <v>394</v>
      </c>
      <c r="B718" t="s">
        <v>824</v>
      </c>
      <c r="C718">
        <v>8207310</v>
      </c>
      <c r="D718" t="s">
        <v>58</v>
      </c>
      <c r="E718" t="s">
        <v>58</v>
      </c>
      <c r="F718" t="s">
        <v>817</v>
      </c>
      <c r="G718" t="s">
        <v>825</v>
      </c>
      <c r="H718" t="str">
        <f>"01101"</f>
        <v>01101</v>
      </c>
      <c r="I718" t="s">
        <v>60</v>
      </c>
      <c r="J718" t="s">
        <v>818</v>
      </c>
      <c r="K718" t="s">
        <v>62</v>
      </c>
      <c r="L718">
        <v>25</v>
      </c>
      <c r="N718" t="str">
        <f t="shared" si="26"/>
        <v>0</v>
      </c>
      <c r="O718">
        <v>25</v>
      </c>
      <c r="P718" t="s">
        <v>96</v>
      </c>
      <c r="Q718" t="s">
        <v>79</v>
      </c>
      <c r="R718" t="s">
        <v>79</v>
      </c>
      <c r="S718" t="s">
        <v>65</v>
      </c>
      <c r="T718" t="s">
        <v>66</v>
      </c>
      <c r="U718" t="s">
        <v>67</v>
      </c>
      <c r="V718" t="s">
        <v>67</v>
      </c>
      <c r="X718" t="b">
        <v>1</v>
      </c>
      <c r="Y718" t="b">
        <v>1</v>
      </c>
      <c r="Z718" t="b">
        <v>1</v>
      </c>
      <c r="AA718">
        <v>300</v>
      </c>
      <c r="AB718">
        <v>230</v>
      </c>
      <c r="AC718" t="s">
        <v>68</v>
      </c>
      <c r="AD718" t="b">
        <v>0</v>
      </c>
      <c r="AE718" t="b">
        <v>0</v>
      </c>
      <c r="AF718" t="s">
        <v>69</v>
      </c>
      <c r="AG718" t="s">
        <v>60</v>
      </c>
      <c r="AH718" t="s">
        <v>60</v>
      </c>
      <c r="AI718" t="b">
        <v>1</v>
      </c>
      <c r="AJ718" t="s">
        <v>60</v>
      </c>
      <c r="AK718" t="s">
        <v>60</v>
      </c>
      <c r="AL718" t="s">
        <v>60</v>
      </c>
      <c r="AM718" t="s">
        <v>60</v>
      </c>
      <c r="AN718" t="s">
        <v>60</v>
      </c>
      <c r="AO718" t="s">
        <v>117</v>
      </c>
      <c r="AP718" t="b">
        <v>0</v>
      </c>
      <c r="AQ718" t="b">
        <v>0</v>
      </c>
      <c r="AR718" t="s">
        <v>71</v>
      </c>
      <c r="AS718" t="b">
        <v>0</v>
      </c>
      <c r="AT718" t="s">
        <v>60</v>
      </c>
      <c r="AU718" t="s">
        <v>60</v>
      </c>
      <c r="AX718" t="s">
        <v>60</v>
      </c>
      <c r="AY718" t="s">
        <v>60</v>
      </c>
      <c r="BA718" t="b">
        <v>0</v>
      </c>
      <c r="BB718" t="s">
        <v>60</v>
      </c>
      <c r="BC718">
        <v>8209600</v>
      </c>
      <c r="BD718" t="s">
        <v>60</v>
      </c>
    </row>
    <row r="719" spans="1:56" x14ac:dyDescent="0.25">
      <c r="A719" t="s">
        <v>394</v>
      </c>
      <c r="B719" t="s">
        <v>819</v>
      </c>
      <c r="C719">
        <v>8207310</v>
      </c>
      <c r="D719" t="s">
        <v>102</v>
      </c>
      <c r="E719" t="s">
        <v>102</v>
      </c>
      <c r="F719" t="s">
        <v>817</v>
      </c>
      <c r="G719" t="s">
        <v>442</v>
      </c>
      <c r="H719" t="str">
        <f>"01101"</f>
        <v>01101</v>
      </c>
      <c r="I719" t="s">
        <v>60</v>
      </c>
      <c r="J719" t="s">
        <v>818</v>
      </c>
      <c r="K719" t="s">
        <v>62</v>
      </c>
      <c r="L719">
        <v>30</v>
      </c>
      <c r="N719" t="str">
        <f t="shared" si="26"/>
        <v>0</v>
      </c>
      <c r="O719">
        <v>30</v>
      </c>
      <c r="P719" t="s">
        <v>96</v>
      </c>
      <c r="Q719" t="s">
        <v>79</v>
      </c>
      <c r="R719" t="s">
        <v>79</v>
      </c>
      <c r="S719" t="s">
        <v>65</v>
      </c>
      <c r="T719" t="s">
        <v>66</v>
      </c>
      <c r="U719" t="s">
        <v>67</v>
      </c>
      <c r="V719" t="s">
        <v>67</v>
      </c>
      <c r="X719" t="b">
        <v>1</v>
      </c>
      <c r="Y719" t="b">
        <v>1</v>
      </c>
      <c r="Z719" t="b">
        <v>1</v>
      </c>
      <c r="AA719">
        <v>300</v>
      </c>
      <c r="AB719">
        <v>230</v>
      </c>
      <c r="AC719" t="s">
        <v>68</v>
      </c>
      <c r="AD719" t="b">
        <v>0</v>
      </c>
      <c r="AE719" t="b">
        <v>0</v>
      </c>
      <c r="AF719" t="s">
        <v>69</v>
      </c>
      <c r="AG719" t="s">
        <v>60</v>
      </c>
      <c r="AH719" t="s">
        <v>60</v>
      </c>
      <c r="AI719" t="b">
        <v>1</v>
      </c>
      <c r="AJ719" t="s">
        <v>60</v>
      </c>
      <c r="AK719" t="s">
        <v>60</v>
      </c>
      <c r="AL719" t="s">
        <v>60</v>
      </c>
      <c r="AM719" t="s">
        <v>60</v>
      </c>
      <c r="AN719" t="s">
        <v>60</v>
      </c>
      <c r="AO719" t="s">
        <v>117</v>
      </c>
      <c r="AP719" t="b">
        <v>0</v>
      </c>
      <c r="AQ719" t="b">
        <v>0</v>
      </c>
      <c r="AR719" t="s">
        <v>71</v>
      </c>
      <c r="AS719" t="b">
        <v>0</v>
      </c>
      <c r="AT719" t="s">
        <v>60</v>
      </c>
      <c r="AU719" t="s">
        <v>60</v>
      </c>
      <c r="AX719" t="s">
        <v>60</v>
      </c>
      <c r="AY719" t="s">
        <v>60</v>
      </c>
      <c r="BA719" t="b">
        <v>0</v>
      </c>
      <c r="BB719" t="s">
        <v>60</v>
      </c>
      <c r="BC719">
        <v>8209600</v>
      </c>
      <c r="BD719" t="s">
        <v>60</v>
      </c>
    </row>
    <row r="720" spans="1:56" x14ac:dyDescent="0.25">
      <c r="A720" t="s">
        <v>761</v>
      </c>
      <c r="B720" t="s">
        <v>826</v>
      </c>
      <c r="C720">
        <v>1000410</v>
      </c>
      <c r="D720" t="s">
        <v>73</v>
      </c>
      <c r="E720" t="s">
        <v>102</v>
      </c>
      <c r="F720" t="s">
        <v>813</v>
      </c>
      <c r="G720" t="s">
        <v>827</v>
      </c>
      <c r="H720" t="str">
        <f>"01104"</f>
        <v>01104</v>
      </c>
      <c r="I720" t="s">
        <v>60</v>
      </c>
      <c r="J720" t="s">
        <v>815</v>
      </c>
      <c r="K720" t="s">
        <v>62</v>
      </c>
      <c r="L720">
        <v>30</v>
      </c>
      <c r="N720" t="str">
        <f t="shared" si="26"/>
        <v>0</v>
      </c>
      <c r="O720">
        <v>30</v>
      </c>
      <c r="P720" t="s">
        <v>96</v>
      </c>
      <c r="Q720" t="s">
        <v>79</v>
      </c>
      <c r="R720" t="s">
        <v>79</v>
      </c>
      <c r="S720" t="s">
        <v>65</v>
      </c>
      <c r="T720" t="s">
        <v>66</v>
      </c>
      <c r="U720" t="s">
        <v>67</v>
      </c>
      <c r="V720" t="s">
        <v>67</v>
      </c>
      <c r="X720" t="b">
        <v>1</v>
      </c>
      <c r="Y720" t="b">
        <v>1</v>
      </c>
      <c r="Z720" t="b">
        <v>1</v>
      </c>
      <c r="AA720">
        <v>103</v>
      </c>
      <c r="AB720">
        <v>460</v>
      </c>
      <c r="AC720" t="s">
        <v>68</v>
      </c>
      <c r="AD720" t="b">
        <v>0</v>
      </c>
      <c r="AE720" t="b">
        <v>0</v>
      </c>
      <c r="AF720" t="s">
        <v>69</v>
      </c>
      <c r="AG720" t="s">
        <v>60</v>
      </c>
      <c r="AH720" t="s">
        <v>60</v>
      </c>
      <c r="AI720" t="b">
        <v>1</v>
      </c>
      <c r="AJ720" t="s">
        <v>60</v>
      </c>
      <c r="AK720" t="s">
        <v>60</v>
      </c>
      <c r="AL720" t="s">
        <v>60</v>
      </c>
      <c r="AM720" t="s">
        <v>60</v>
      </c>
      <c r="AN720" t="s">
        <v>60</v>
      </c>
      <c r="AO720" t="s">
        <v>70</v>
      </c>
      <c r="AP720" t="b">
        <v>0</v>
      </c>
      <c r="AQ720" t="b">
        <v>0</v>
      </c>
      <c r="AR720" t="s">
        <v>766</v>
      </c>
      <c r="AS720" t="b">
        <v>0</v>
      </c>
      <c r="AT720" t="s">
        <v>60</v>
      </c>
      <c r="AU720" t="s">
        <v>60</v>
      </c>
      <c r="AX720" t="s">
        <v>60</v>
      </c>
      <c r="AY720" t="s">
        <v>60</v>
      </c>
      <c r="BA720" t="b">
        <v>0</v>
      </c>
      <c r="BB720" t="s">
        <v>60</v>
      </c>
      <c r="BD720" t="s">
        <v>60</v>
      </c>
    </row>
    <row r="721" spans="1:56" x14ac:dyDescent="0.25">
      <c r="A721" t="s">
        <v>287</v>
      </c>
      <c r="B721" t="s">
        <v>305</v>
      </c>
      <c r="C721">
        <v>1503360</v>
      </c>
      <c r="D721" t="s">
        <v>98</v>
      </c>
      <c r="E721" t="s">
        <v>98</v>
      </c>
      <c r="F721" t="s">
        <v>292</v>
      </c>
      <c r="G721" t="s">
        <v>605</v>
      </c>
      <c r="H721" t="str">
        <f>"01804"</f>
        <v>01804</v>
      </c>
      <c r="I721" t="s">
        <v>60</v>
      </c>
      <c r="J721" t="s">
        <v>290</v>
      </c>
      <c r="K721" t="s">
        <v>62</v>
      </c>
      <c r="L721">
        <v>10</v>
      </c>
      <c r="N721" t="str">
        <f t="shared" si="26"/>
        <v>0</v>
      </c>
      <c r="O721">
        <v>10</v>
      </c>
      <c r="P721" t="s">
        <v>63</v>
      </c>
      <c r="Q721" t="s">
        <v>79</v>
      </c>
      <c r="R721" t="s">
        <v>79</v>
      </c>
      <c r="S721" t="s">
        <v>65</v>
      </c>
      <c r="T721" t="s">
        <v>66</v>
      </c>
      <c r="U721" t="s">
        <v>67</v>
      </c>
      <c r="V721" t="s">
        <v>67</v>
      </c>
      <c r="X721" t="b">
        <v>1</v>
      </c>
      <c r="Y721" t="b">
        <v>1</v>
      </c>
      <c r="Z721" t="b">
        <v>1</v>
      </c>
      <c r="AA721">
        <v>103</v>
      </c>
      <c r="AB721">
        <v>230</v>
      </c>
      <c r="AC721" t="s">
        <v>68</v>
      </c>
      <c r="AD721" t="b">
        <v>0</v>
      </c>
      <c r="AE721" t="b">
        <v>0</v>
      </c>
      <c r="AF721" t="s">
        <v>69</v>
      </c>
      <c r="AG721" t="s">
        <v>60</v>
      </c>
      <c r="AH721" t="s">
        <v>60</v>
      </c>
      <c r="AI721" t="b">
        <v>1</v>
      </c>
      <c r="AJ721" t="s">
        <v>60</v>
      </c>
      <c r="AK721" t="s">
        <v>60</v>
      </c>
      <c r="AL721" t="s">
        <v>60</v>
      </c>
      <c r="AM721" t="s">
        <v>60</v>
      </c>
      <c r="AN721" t="s">
        <v>60</v>
      </c>
      <c r="AO721" t="s">
        <v>117</v>
      </c>
      <c r="AP721" t="b">
        <v>0</v>
      </c>
      <c r="AQ721" t="b">
        <v>0</v>
      </c>
      <c r="AR721" t="s">
        <v>71</v>
      </c>
      <c r="AS721" t="b">
        <v>0</v>
      </c>
      <c r="AT721" t="s">
        <v>60</v>
      </c>
      <c r="AU721" t="s">
        <v>60</v>
      </c>
      <c r="AX721" t="s">
        <v>60</v>
      </c>
      <c r="AY721" t="s">
        <v>60</v>
      </c>
      <c r="BA721" t="b">
        <v>0</v>
      </c>
      <c r="BB721" t="s">
        <v>60</v>
      </c>
      <c r="BD721" t="s">
        <v>60</v>
      </c>
    </row>
    <row r="722" spans="1:56" x14ac:dyDescent="0.25">
      <c r="A722" t="s">
        <v>761</v>
      </c>
      <c r="B722" t="s">
        <v>828</v>
      </c>
      <c r="C722">
        <v>1000400</v>
      </c>
      <c r="D722" t="s">
        <v>105</v>
      </c>
      <c r="E722" t="s">
        <v>105</v>
      </c>
      <c r="F722" t="s">
        <v>813</v>
      </c>
      <c r="G722" t="s">
        <v>431</v>
      </c>
      <c r="H722" t="str">
        <f>"01104"</f>
        <v>01104</v>
      </c>
      <c r="I722" t="s">
        <v>60</v>
      </c>
      <c r="J722" t="s">
        <v>815</v>
      </c>
      <c r="K722" t="s">
        <v>62</v>
      </c>
      <c r="L722">
        <v>25</v>
      </c>
      <c r="N722" t="str">
        <f t="shared" si="26"/>
        <v>0</v>
      </c>
      <c r="O722">
        <v>25</v>
      </c>
      <c r="P722" t="s">
        <v>96</v>
      </c>
      <c r="Q722" t="s">
        <v>79</v>
      </c>
      <c r="S722" t="s">
        <v>65</v>
      </c>
      <c r="T722" t="s">
        <v>66</v>
      </c>
      <c r="U722" t="s">
        <v>67</v>
      </c>
      <c r="V722" t="s">
        <v>67</v>
      </c>
      <c r="X722" t="b">
        <v>1</v>
      </c>
      <c r="Y722" t="b">
        <v>1</v>
      </c>
      <c r="Z722" t="b">
        <v>1</v>
      </c>
      <c r="AA722">
        <v>103</v>
      </c>
      <c r="AB722">
        <v>230</v>
      </c>
      <c r="AC722" t="s">
        <v>68</v>
      </c>
      <c r="AD722" t="b">
        <v>0</v>
      </c>
      <c r="AE722" t="b">
        <v>0</v>
      </c>
      <c r="AF722" t="s">
        <v>69</v>
      </c>
      <c r="AG722" t="s">
        <v>60</v>
      </c>
      <c r="AH722" t="s">
        <v>60</v>
      </c>
      <c r="AI722" t="b">
        <v>1</v>
      </c>
      <c r="AJ722" t="s">
        <v>60</v>
      </c>
      <c r="AK722" t="s">
        <v>60</v>
      </c>
      <c r="AL722" t="s">
        <v>60</v>
      </c>
      <c r="AM722" t="s">
        <v>60</v>
      </c>
      <c r="AN722" t="s">
        <v>60</v>
      </c>
      <c r="AO722" t="s">
        <v>70</v>
      </c>
      <c r="AP722" t="b">
        <v>0</v>
      </c>
      <c r="AQ722" t="b">
        <v>0</v>
      </c>
      <c r="AR722" t="s">
        <v>766</v>
      </c>
      <c r="AS722" t="b">
        <v>0</v>
      </c>
      <c r="AT722" t="s">
        <v>60</v>
      </c>
      <c r="AU722" t="s">
        <v>60</v>
      </c>
      <c r="AX722" t="s">
        <v>60</v>
      </c>
      <c r="AY722" t="s">
        <v>60</v>
      </c>
      <c r="BA722" t="b">
        <v>0</v>
      </c>
      <c r="BB722" t="s">
        <v>60</v>
      </c>
      <c r="BD722" t="s">
        <v>60</v>
      </c>
    </row>
    <row r="723" spans="1:56" x14ac:dyDescent="0.25">
      <c r="A723" t="s">
        <v>394</v>
      </c>
      <c r="B723" t="s">
        <v>824</v>
      </c>
      <c r="C723">
        <v>8207310</v>
      </c>
      <c r="D723" t="s">
        <v>98</v>
      </c>
      <c r="E723" t="s">
        <v>98</v>
      </c>
      <c r="F723" t="s">
        <v>817</v>
      </c>
      <c r="G723" t="s">
        <v>829</v>
      </c>
      <c r="H723" t="str">
        <f>"01101"</f>
        <v>01101</v>
      </c>
      <c r="I723" t="s">
        <v>60</v>
      </c>
      <c r="J723" t="s">
        <v>818</v>
      </c>
      <c r="K723" t="s">
        <v>62</v>
      </c>
      <c r="L723">
        <v>27</v>
      </c>
      <c r="N723" t="str">
        <f t="shared" si="26"/>
        <v>0</v>
      </c>
      <c r="O723">
        <v>27</v>
      </c>
      <c r="P723" t="s">
        <v>96</v>
      </c>
      <c r="Q723" t="s">
        <v>79</v>
      </c>
      <c r="R723" t="s">
        <v>79</v>
      </c>
      <c r="S723" t="s">
        <v>65</v>
      </c>
      <c r="T723" t="s">
        <v>66</v>
      </c>
      <c r="U723" t="s">
        <v>67</v>
      </c>
      <c r="V723" t="s">
        <v>67</v>
      </c>
      <c r="X723" t="b">
        <v>1</v>
      </c>
      <c r="Y723" t="b">
        <v>1</v>
      </c>
      <c r="Z723" t="b">
        <v>1</v>
      </c>
      <c r="AA723">
        <v>300</v>
      </c>
      <c r="AB723">
        <v>230</v>
      </c>
      <c r="AC723" t="s">
        <v>68</v>
      </c>
      <c r="AD723" t="b">
        <v>0</v>
      </c>
      <c r="AE723" t="b">
        <v>0</v>
      </c>
      <c r="AF723" t="s">
        <v>69</v>
      </c>
      <c r="AG723" t="s">
        <v>60</v>
      </c>
      <c r="AH723" t="s">
        <v>60</v>
      </c>
      <c r="AI723" t="b">
        <v>1</v>
      </c>
      <c r="AJ723" t="s">
        <v>60</v>
      </c>
      <c r="AK723" t="s">
        <v>60</v>
      </c>
      <c r="AL723" t="s">
        <v>60</v>
      </c>
      <c r="AM723" t="s">
        <v>60</v>
      </c>
      <c r="AN723" t="s">
        <v>60</v>
      </c>
      <c r="AO723" t="s">
        <v>117</v>
      </c>
      <c r="AP723" t="b">
        <v>0</v>
      </c>
      <c r="AQ723" t="b">
        <v>0</v>
      </c>
      <c r="AR723" t="s">
        <v>71</v>
      </c>
      <c r="AS723" t="b">
        <v>0</v>
      </c>
      <c r="AT723" t="s">
        <v>60</v>
      </c>
      <c r="AU723" t="s">
        <v>60</v>
      </c>
      <c r="AX723" t="s">
        <v>60</v>
      </c>
      <c r="AY723" t="s">
        <v>60</v>
      </c>
      <c r="BA723" t="b">
        <v>0</v>
      </c>
      <c r="BB723" t="s">
        <v>60</v>
      </c>
      <c r="BC723">
        <v>8209600</v>
      </c>
      <c r="BD723" t="s">
        <v>60</v>
      </c>
    </row>
    <row r="724" spans="1:56" x14ac:dyDescent="0.25">
      <c r="A724" t="s">
        <v>161</v>
      </c>
      <c r="B724" t="s">
        <v>830</v>
      </c>
      <c r="C724">
        <v>1001340</v>
      </c>
      <c r="D724" t="s">
        <v>98</v>
      </c>
      <c r="E724" t="s">
        <v>98</v>
      </c>
      <c r="F724" t="s">
        <v>232</v>
      </c>
      <c r="G724" t="s">
        <v>831</v>
      </c>
      <c r="H724" t="str">
        <f>"01274"</f>
        <v>01274</v>
      </c>
      <c r="I724" t="s">
        <v>60</v>
      </c>
      <c r="J724" t="s">
        <v>233</v>
      </c>
      <c r="K724" t="s">
        <v>62</v>
      </c>
      <c r="L724">
        <v>25</v>
      </c>
      <c r="N724" t="str">
        <f t="shared" si="26"/>
        <v>0</v>
      </c>
      <c r="O724">
        <v>25</v>
      </c>
      <c r="P724" t="s">
        <v>96</v>
      </c>
      <c r="Q724" t="s">
        <v>79</v>
      </c>
      <c r="S724" t="s">
        <v>65</v>
      </c>
      <c r="T724" t="s">
        <v>66</v>
      </c>
      <c r="U724" t="s">
        <v>67</v>
      </c>
      <c r="V724" t="s">
        <v>67</v>
      </c>
      <c r="X724" t="b">
        <v>1</v>
      </c>
      <c r="Y724" t="b">
        <v>1</v>
      </c>
      <c r="Z724" t="b">
        <v>1</v>
      </c>
      <c r="AA724">
        <v>103</v>
      </c>
      <c r="AB724">
        <v>230</v>
      </c>
      <c r="AC724" t="s">
        <v>68</v>
      </c>
      <c r="AD724" t="b">
        <v>0</v>
      </c>
      <c r="AE724" t="b">
        <v>0</v>
      </c>
      <c r="AF724" t="s">
        <v>69</v>
      </c>
      <c r="AG724" t="s">
        <v>60</v>
      </c>
      <c r="AH724" t="s">
        <v>60</v>
      </c>
      <c r="AI724" t="b">
        <v>1</v>
      </c>
      <c r="AJ724" t="s">
        <v>60</v>
      </c>
      <c r="AK724" t="s">
        <v>60</v>
      </c>
      <c r="AL724" t="s">
        <v>60</v>
      </c>
      <c r="AM724" t="s">
        <v>60</v>
      </c>
      <c r="AN724" t="s">
        <v>60</v>
      </c>
      <c r="AO724" t="s">
        <v>70</v>
      </c>
      <c r="AP724" t="b">
        <v>0</v>
      </c>
      <c r="AQ724" t="b">
        <v>0</v>
      </c>
      <c r="AR724" t="s">
        <v>766</v>
      </c>
      <c r="AS724" t="b">
        <v>0</v>
      </c>
      <c r="AT724" t="s">
        <v>60</v>
      </c>
      <c r="AU724" t="s">
        <v>60</v>
      </c>
      <c r="AX724" t="s">
        <v>60</v>
      </c>
      <c r="AY724" t="s">
        <v>60</v>
      </c>
      <c r="BA724" t="b">
        <v>0</v>
      </c>
      <c r="BB724" t="s">
        <v>60</v>
      </c>
      <c r="BD724" t="s">
        <v>60</v>
      </c>
    </row>
    <row r="725" spans="1:56" x14ac:dyDescent="0.25">
      <c r="A725" t="s">
        <v>161</v>
      </c>
      <c r="B725" t="s">
        <v>832</v>
      </c>
      <c r="C725">
        <v>1001380</v>
      </c>
      <c r="D725" t="s">
        <v>81</v>
      </c>
      <c r="E725" t="s">
        <v>81</v>
      </c>
      <c r="G725" t="s">
        <v>831</v>
      </c>
      <c r="H725" t="str">
        <f>"01703"</f>
        <v>01703</v>
      </c>
      <c r="I725" t="s">
        <v>60</v>
      </c>
      <c r="J725" t="s">
        <v>833</v>
      </c>
      <c r="K725" t="s">
        <v>62</v>
      </c>
      <c r="L725">
        <v>25</v>
      </c>
      <c r="N725" t="str">
        <f t="shared" si="26"/>
        <v>0</v>
      </c>
      <c r="O725">
        <v>25</v>
      </c>
      <c r="P725" t="s">
        <v>96</v>
      </c>
      <c r="Q725" t="s">
        <v>64</v>
      </c>
      <c r="S725" t="s">
        <v>65</v>
      </c>
      <c r="T725" t="s">
        <v>66</v>
      </c>
      <c r="U725" t="s">
        <v>67</v>
      </c>
      <c r="V725" t="s">
        <v>67</v>
      </c>
      <c r="X725" t="b">
        <v>1</v>
      </c>
      <c r="Y725" t="b">
        <v>1</v>
      </c>
      <c r="Z725" t="b">
        <v>1</v>
      </c>
      <c r="AA725">
        <v>103</v>
      </c>
      <c r="AB725">
        <v>230</v>
      </c>
      <c r="AC725" t="s">
        <v>68</v>
      </c>
      <c r="AD725" t="b">
        <v>0</v>
      </c>
      <c r="AE725" t="b">
        <v>0</v>
      </c>
      <c r="AF725" t="s">
        <v>69</v>
      </c>
      <c r="AG725" t="s">
        <v>60</v>
      </c>
      <c r="AH725" t="s">
        <v>60</v>
      </c>
      <c r="AI725" t="b">
        <v>1</v>
      </c>
      <c r="AJ725" t="s">
        <v>92</v>
      </c>
      <c r="AK725" t="s">
        <v>60</v>
      </c>
      <c r="AL725" t="s">
        <v>60</v>
      </c>
      <c r="AM725" t="s">
        <v>60</v>
      </c>
      <c r="AN725" t="s">
        <v>60</v>
      </c>
      <c r="AO725" t="s">
        <v>70</v>
      </c>
      <c r="AP725" t="b">
        <v>0</v>
      </c>
      <c r="AQ725" t="b">
        <v>0</v>
      </c>
      <c r="AR725" t="s">
        <v>71</v>
      </c>
      <c r="AS725" t="b">
        <v>0</v>
      </c>
      <c r="AT725" t="s">
        <v>72</v>
      </c>
      <c r="AU725" t="s">
        <v>60</v>
      </c>
      <c r="AX725" t="s">
        <v>60</v>
      </c>
      <c r="AY725" t="s">
        <v>60</v>
      </c>
      <c r="BA725" t="b">
        <v>0</v>
      </c>
      <c r="BB725" t="s">
        <v>60</v>
      </c>
      <c r="BD725" t="s">
        <v>60</v>
      </c>
    </row>
    <row r="726" spans="1:56" x14ac:dyDescent="0.25">
      <c r="A726" t="s">
        <v>761</v>
      </c>
      <c r="B726" t="s">
        <v>834</v>
      </c>
      <c r="C726">
        <v>1000410</v>
      </c>
      <c r="D726" t="s">
        <v>58</v>
      </c>
      <c r="E726" t="s">
        <v>58</v>
      </c>
      <c r="F726" t="s">
        <v>235</v>
      </c>
      <c r="G726" t="s">
        <v>835</v>
      </c>
      <c r="H726" t="str">
        <f>"01550"</f>
        <v>01550</v>
      </c>
      <c r="I726" t="s">
        <v>60</v>
      </c>
      <c r="J726" t="s">
        <v>237</v>
      </c>
      <c r="K726" t="s">
        <v>62</v>
      </c>
      <c r="L726">
        <v>25</v>
      </c>
      <c r="N726" t="str">
        <f t="shared" ref="N726:N789" si="28">"0"</f>
        <v>0</v>
      </c>
      <c r="O726">
        <v>25</v>
      </c>
      <c r="P726" t="s">
        <v>96</v>
      </c>
      <c r="Q726" t="s">
        <v>79</v>
      </c>
      <c r="S726" t="s">
        <v>65</v>
      </c>
      <c r="T726" t="s">
        <v>66</v>
      </c>
      <c r="U726" t="s">
        <v>67</v>
      </c>
      <c r="V726" t="s">
        <v>67</v>
      </c>
      <c r="X726" t="b">
        <v>1</v>
      </c>
      <c r="Y726" t="b">
        <v>1</v>
      </c>
      <c r="Z726" t="b">
        <v>1</v>
      </c>
      <c r="AA726">
        <v>103</v>
      </c>
      <c r="AB726">
        <v>230</v>
      </c>
      <c r="AC726" t="s">
        <v>68</v>
      </c>
      <c r="AD726" t="b">
        <v>0</v>
      </c>
      <c r="AE726" t="b">
        <v>0</v>
      </c>
      <c r="AF726" t="s">
        <v>69</v>
      </c>
      <c r="AG726" t="s">
        <v>60</v>
      </c>
      <c r="AH726" t="s">
        <v>60</v>
      </c>
      <c r="AI726" t="b">
        <v>1</v>
      </c>
      <c r="AJ726" t="s">
        <v>60</v>
      </c>
      <c r="AK726" t="s">
        <v>60</v>
      </c>
      <c r="AL726" t="s">
        <v>60</v>
      </c>
      <c r="AM726" t="s">
        <v>60</v>
      </c>
      <c r="AN726" t="s">
        <v>60</v>
      </c>
      <c r="AO726" t="s">
        <v>70</v>
      </c>
      <c r="AP726" t="b">
        <v>0</v>
      </c>
      <c r="AQ726" t="b">
        <v>0</v>
      </c>
      <c r="AR726" t="s">
        <v>766</v>
      </c>
      <c r="AS726" t="b">
        <v>0</v>
      </c>
      <c r="AT726" t="s">
        <v>60</v>
      </c>
      <c r="AU726" t="s">
        <v>60</v>
      </c>
      <c r="AX726" t="s">
        <v>60</v>
      </c>
      <c r="AY726" t="s">
        <v>60</v>
      </c>
      <c r="BA726" t="b">
        <v>0</v>
      </c>
      <c r="BB726" t="s">
        <v>60</v>
      </c>
      <c r="BD726" t="s">
        <v>60</v>
      </c>
    </row>
    <row r="727" spans="1:56" x14ac:dyDescent="0.25">
      <c r="A727" t="s">
        <v>161</v>
      </c>
      <c r="B727" t="s">
        <v>836</v>
      </c>
      <c r="C727">
        <v>1001370</v>
      </c>
      <c r="D727" t="s">
        <v>105</v>
      </c>
      <c r="E727" t="s">
        <v>105</v>
      </c>
      <c r="F727" t="s">
        <v>758</v>
      </c>
      <c r="G727" t="s">
        <v>544</v>
      </c>
      <c r="I727" t="s">
        <v>60</v>
      </c>
      <c r="J727" t="s">
        <v>837</v>
      </c>
      <c r="K727" t="s">
        <v>62</v>
      </c>
      <c r="L727">
        <v>25</v>
      </c>
      <c r="N727" t="str">
        <f t="shared" si="28"/>
        <v>0</v>
      </c>
      <c r="O727">
        <v>25</v>
      </c>
      <c r="P727" t="s">
        <v>96</v>
      </c>
      <c r="Q727" t="s">
        <v>79</v>
      </c>
      <c r="S727" t="s">
        <v>65</v>
      </c>
      <c r="T727" t="s">
        <v>66</v>
      </c>
      <c r="U727" t="s">
        <v>67</v>
      </c>
      <c r="V727" t="s">
        <v>67</v>
      </c>
      <c r="X727" t="b">
        <v>1</v>
      </c>
      <c r="Y727" t="b">
        <v>1</v>
      </c>
      <c r="Z727" t="b">
        <v>1</v>
      </c>
      <c r="AA727">
        <v>103</v>
      </c>
      <c r="AB727">
        <v>230</v>
      </c>
      <c r="AC727" t="s">
        <v>68</v>
      </c>
      <c r="AD727" t="b">
        <v>0</v>
      </c>
      <c r="AE727" t="b">
        <v>0</v>
      </c>
      <c r="AF727" t="s">
        <v>69</v>
      </c>
      <c r="AG727" t="s">
        <v>60</v>
      </c>
      <c r="AH727" t="s">
        <v>60</v>
      </c>
      <c r="AI727" t="b">
        <v>1</v>
      </c>
      <c r="AJ727" t="s">
        <v>60</v>
      </c>
      <c r="AK727" t="s">
        <v>60</v>
      </c>
      <c r="AL727" t="s">
        <v>60</v>
      </c>
      <c r="AM727" t="s">
        <v>60</v>
      </c>
      <c r="AN727" t="s">
        <v>60</v>
      </c>
      <c r="AO727" t="s">
        <v>70</v>
      </c>
      <c r="AP727" t="b">
        <v>0</v>
      </c>
      <c r="AQ727" t="b">
        <v>0</v>
      </c>
      <c r="AR727" t="s">
        <v>71</v>
      </c>
      <c r="AS727" t="b">
        <v>0</v>
      </c>
      <c r="AT727" t="s">
        <v>60</v>
      </c>
      <c r="AU727" t="s">
        <v>60</v>
      </c>
      <c r="AX727" t="s">
        <v>60</v>
      </c>
      <c r="AY727" t="s">
        <v>60</v>
      </c>
      <c r="BA727" t="b">
        <v>0</v>
      </c>
      <c r="BB727" t="s">
        <v>60</v>
      </c>
      <c r="BD727" t="s">
        <v>60</v>
      </c>
    </row>
    <row r="728" spans="1:56" x14ac:dyDescent="0.25">
      <c r="A728" t="s">
        <v>161</v>
      </c>
      <c r="B728" t="s">
        <v>838</v>
      </c>
      <c r="C728">
        <v>1001350</v>
      </c>
      <c r="D728" t="s">
        <v>85</v>
      </c>
      <c r="E728" t="s">
        <v>85</v>
      </c>
      <c r="F728" t="s">
        <v>839</v>
      </c>
      <c r="G728" t="s">
        <v>572</v>
      </c>
      <c r="H728" t="str">
        <f>"01265"</f>
        <v>01265</v>
      </c>
      <c r="I728" t="s">
        <v>60</v>
      </c>
      <c r="J728" t="s">
        <v>840</v>
      </c>
      <c r="K728" t="s">
        <v>62</v>
      </c>
      <c r="L728">
        <v>26</v>
      </c>
      <c r="N728" t="str">
        <f t="shared" si="28"/>
        <v>0</v>
      </c>
      <c r="O728">
        <v>26</v>
      </c>
      <c r="P728" t="s">
        <v>96</v>
      </c>
      <c r="Q728" t="s">
        <v>64</v>
      </c>
      <c r="R728" t="s">
        <v>79</v>
      </c>
      <c r="S728" t="s">
        <v>65</v>
      </c>
      <c r="T728" t="s">
        <v>66</v>
      </c>
      <c r="U728" t="s">
        <v>67</v>
      </c>
      <c r="V728" t="s">
        <v>67</v>
      </c>
      <c r="X728" t="b">
        <v>1</v>
      </c>
      <c r="Y728" t="b">
        <v>1</v>
      </c>
      <c r="Z728" t="b">
        <v>1</v>
      </c>
      <c r="AA728">
        <v>103</v>
      </c>
      <c r="AB728">
        <v>230</v>
      </c>
      <c r="AC728" t="s">
        <v>68</v>
      </c>
      <c r="AD728" t="b">
        <v>0</v>
      </c>
      <c r="AE728" t="b">
        <v>0</v>
      </c>
      <c r="AF728" t="s">
        <v>69</v>
      </c>
      <c r="AG728" t="s">
        <v>60</v>
      </c>
      <c r="AH728" t="s">
        <v>60</v>
      </c>
      <c r="AI728" t="b">
        <v>1</v>
      </c>
      <c r="AJ728" t="s">
        <v>92</v>
      </c>
      <c r="AK728" t="s">
        <v>60</v>
      </c>
      <c r="AL728" t="s">
        <v>60</v>
      </c>
      <c r="AM728" t="s">
        <v>60</v>
      </c>
      <c r="AN728" t="s">
        <v>60</v>
      </c>
      <c r="AO728" t="s">
        <v>70</v>
      </c>
      <c r="AP728" t="b">
        <v>0</v>
      </c>
      <c r="AQ728" t="b">
        <v>0</v>
      </c>
      <c r="AR728" t="s">
        <v>71</v>
      </c>
      <c r="AS728" t="b">
        <v>0</v>
      </c>
      <c r="AT728" t="s">
        <v>60</v>
      </c>
      <c r="AU728" t="s">
        <v>60</v>
      </c>
      <c r="AX728" t="s">
        <v>60</v>
      </c>
      <c r="AY728" t="s">
        <v>60</v>
      </c>
      <c r="BA728" t="b">
        <v>0</v>
      </c>
      <c r="BB728" t="s">
        <v>60</v>
      </c>
      <c r="BD728" t="s">
        <v>60</v>
      </c>
    </row>
    <row r="729" spans="1:56" x14ac:dyDescent="0.25">
      <c r="A729" t="s">
        <v>161</v>
      </c>
      <c r="B729" t="s">
        <v>841</v>
      </c>
      <c r="C729">
        <v>1001380</v>
      </c>
      <c r="D729" t="s">
        <v>73</v>
      </c>
      <c r="E729" t="s">
        <v>73</v>
      </c>
      <c r="F729" t="s">
        <v>842</v>
      </c>
      <c r="G729" t="s">
        <v>843</v>
      </c>
      <c r="H729" t="str">
        <f>"01258"</f>
        <v>01258</v>
      </c>
      <c r="I729" t="s">
        <v>60</v>
      </c>
      <c r="J729" t="s">
        <v>844</v>
      </c>
      <c r="K729" t="s">
        <v>62</v>
      </c>
      <c r="L729">
        <v>25</v>
      </c>
      <c r="N729" t="str">
        <f t="shared" si="28"/>
        <v>0</v>
      </c>
      <c r="O729">
        <v>25</v>
      </c>
      <c r="P729" t="s">
        <v>96</v>
      </c>
      <c r="Q729" t="s">
        <v>64</v>
      </c>
      <c r="R729" t="s">
        <v>79</v>
      </c>
      <c r="S729" t="s">
        <v>65</v>
      </c>
      <c r="T729" t="s">
        <v>66</v>
      </c>
      <c r="U729" t="s">
        <v>67</v>
      </c>
      <c r="V729" t="s">
        <v>67</v>
      </c>
      <c r="X729" t="b">
        <v>1</v>
      </c>
      <c r="Y729" t="b">
        <v>1</v>
      </c>
      <c r="Z729" t="b">
        <v>1</v>
      </c>
      <c r="AA729">
        <v>103</v>
      </c>
      <c r="AB729">
        <v>230</v>
      </c>
      <c r="AC729" t="s">
        <v>68</v>
      </c>
      <c r="AD729" t="b">
        <v>0</v>
      </c>
      <c r="AE729" t="b">
        <v>0</v>
      </c>
      <c r="AF729" t="s">
        <v>69</v>
      </c>
      <c r="AG729" t="s">
        <v>60</v>
      </c>
      <c r="AH729" t="s">
        <v>60</v>
      </c>
      <c r="AI729" t="b">
        <v>1</v>
      </c>
      <c r="AJ729" t="s">
        <v>92</v>
      </c>
      <c r="AK729" t="s">
        <v>60</v>
      </c>
      <c r="AL729" t="s">
        <v>60</v>
      </c>
      <c r="AM729" t="s">
        <v>60</v>
      </c>
      <c r="AN729" t="s">
        <v>60</v>
      </c>
      <c r="AO729" t="s">
        <v>70</v>
      </c>
      <c r="AP729" t="b">
        <v>0</v>
      </c>
      <c r="AQ729" t="b">
        <v>0</v>
      </c>
      <c r="AR729" t="s">
        <v>71</v>
      </c>
      <c r="AS729" t="b">
        <v>0</v>
      </c>
      <c r="AT729" t="s">
        <v>60</v>
      </c>
      <c r="AU729" t="s">
        <v>60</v>
      </c>
      <c r="AX729" t="s">
        <v>60</v>
      </c>
      <c r="AY729" t="s">
        <v>60</v>
      </c>
      <c r="BA729" t="b">
        <v>0</v>
      </c>
      <c r="BB729" t="s">
        <v>60</v>
      </c>
      <c r="BD729" t="s">
        <v>60</v>
      </c>
    </row>
    <row r="730" spans="1:56" x14ac:dyDescent="0.25">
      <c r="A730" t="s">
        <v>161</v>
      </c>
      <c r="B730" t="s">
        <v>845</v>
      </c>
      <c r="C730">
        <v>1001380</v>
      </c>
      <c r="D730" t="s">
        <v>98</v>
      </c>
      <c r="E730" t="s">
        <v>98</v>
      </c>
      <c r="G730" t="s">
        <v>846</v>
      </c>
      <c r="H730" t="str">
        <f>"01252"</f>
        <v>01252</v>
      </c>
      <c r="I730" t="s">
        <v>60</v>
      </c>
      <c r="J730" t="s">
        <v>847</v>
      </c>
      <c r="K730" t="s">
        <v>62</v>
      </c>
      <c r="L730">
        <v>25</v>
      </c>
      <c r="N730" t="str">
        <f t="shared" si="28"/>
        <v>0</v>
      </c>
      <c r="O730">
        <v>25</v>
      </c>
      <c r="P730" t="s">
        <v>96</v>
      </c>
      <c r="Q730" t="s">
        <v>64</v>
      </c>
      <c r="R730" t="s">
        <v>79</v>
      </c>
      <c r="S730" t="s">
        <v>65</v>
      </c>
      <c r="T730" t="s">
        <v>66</v>
      </c>
      <c r="U730" t="s">
        <v>67</v>
      </c>
      <c r="V730" t="s">
        <v>67</v>
      </c>
      <c r="X730" t="b">
        <v>1</v>
      </c>
      <c r="Y730" t="b">
        <v>1</v>
      </c>
      <c r="Z730" t="b">
        <v>1</v>
      </c>
      <c r="AA730">
        <v>103</v>
      </c>
      <c r="AB730">
        <v>230</v>
      </c>
      <c r="AC730" t="s">
        <v>68</v>
      </c>
      <c r="AD730" t="b">
        <v>0</v>
      </c>
      <c r="AE730" t="b">
        <v>0</v>
      </c>
      <c r="AF730" t="s">
        <v>69</v>
      </c>
      <c r="AG730" t="s">
        <v>60</v>
      </c>
      <c r="AH730" t="s">
        <v>60</v>
      </c>
      <c r="AI730" t="b">
        <v>1</v>
      </c>
      <c r="AJ730" t="s">
        <v>92</v>
      </c>
      <c r="AK730" t="s">
        <v>60</v>
      </c>
      <c r="AL730" t="s">
        <v>60</v>
      </c>
      <c r="AM730" t="s">
        <v>60</v>
      </c>
      <c r="AN730" t="s">
        <v>60</v>
      </c>
      <c r="AO730" t="s">
        <v>70</v>
      </c>
      <c r="AP730" t="b">
        <v>0</v>
      </c>
      <c r="AQ730" t="b">
        <v>0</v>
      </c>
      <c r="AR730" t="s">
        <v>71</v>
      </c>
      <c r="AS730" t="b">
        <v>0</v>
      </c>
      <c r="AT730" t="s">
        <v>60</v>
      </c>
      <c r="AU730" t="s">
        <v>60</v>
      </c>
      <c r="AX730" t="s">
        <v>60</v>
      </c>
      <c r="AY730" t="s">
        <v>60</v>
      </c>
      <c r="BA730" t="b">
        <v>0</v>
      </c>
      <c r="BB730" t="s">
        <v>60</v>
      </c>
      <c r="BD730" t="s">
        <v>60</v>
      </c>
    </row>
    <row r="731" spans="1:56" x14ac:dyDescent="0.25">
      <c r="A731" t="s">
        <v>161</v>
      </c>
      <c r="B731" t="s">
        <v>848</v>
      </c>
      <c r="C731">
        <v>1001380</v>
      </c>
      <c r="D731" t="s">
        <v>85</v>
      </c>
      <c r="E731" t="s">
        <v>85</v>
      </c>
      <c r="G731" t="s">
        <v>444</v>
      </c>
      <c r="H731" t="str">
        <f>"01267"</f>
        <v>01267</v>
      </c>
      <c r="I731" t="s">
        <v>60</v>
      </c>
      <c r="J731" t="s">
        <v>230</v>
      </c>
      <c r="K731" t="s">
        <v>62</v>
      </c>
      <c r="L731">
        <v>25</v>
      </c>
      <c r="N731" t="str">
        <f t="shared" si="28"/>
        <v>0</v>
      </c>
      <c r="O731">
        <v>25</v>
      </c>
      <c r="P731" t="s">
        <v>96</v>
      </c>
      <c r="Q731" t="s">
        <v>64</v>
      </c>
      <c r="S731" t="s">
        <v>65</v>
      </c>
      <c r="T731" t="s">
        <v>66</v>
      </c>
      <c r="U731" t="s">
        <v>67</v>
      </c>
      <c r="V731" t="s">
        <v>67</v>
      </c>
      <c r="X731" t="b">
        <v>1</v>
      </c>
      <c r="Y731" t="b">
        <v>1</v>
      </c>
      <c r="Z731" t="b">
        <v>1</v>
      </c>
      <c r="AA731">
        <v>103</v>
      </c>
      <c r="AB731">
        <v>230</v>
      </c>
      <c r="AC731" t="s">
        <v>68</v>
      </c>
      <c r="AD731" t="b">
        <v>0</v>
      </c>
      <c r="AE731" t="b">
        <v>0</v>
      </c>
      <c r="AF731" t="s">
        <v>69</v>
      </c>
      <c r="AG731" t="s">
        <v>60</v>
      </c>
      <c r="AH731" t="s">
        <v>60</v>
      </c>
      <c r="AI731" t="b">
        <v>1</v>
      </c>
      <c r="AJ731" t="s">
        <v>92</v>
      </c>
      <c r="AK731" t="s">
        <v>60</v>
      </c>
      <c r="AL731" t="s">
        <v>60</v>
      </c>
      <c r="AM731" t="s">
        <v>60</v>
      </c>
      <c r="AN731" t="s">
        <v>60</v>
      </c>
      <c r="AO731" t="s">
        <v>70</v>
      </c>
      <c r="AP731" t="b">
        <v>0</v>
      </c>
      <c r="AQ731" t="b">
        <v>0</v>
      </c>
      <c r="AR731" t="s">
        <v>71</v>
      </c>
      <c r="AS731" t="b">
        <v>0</v>
      </c>
      <c r="AT731" t="s">
        <v>72</v>
      </c>
      <c r="AU731" t="s">
        <v>60</v>
      </c>
      <c r="AX731" t="s">
        <v>60</v>
      </c>
      <c r="AY731" t="s">
        <v>60</v>
      </c>
      <c r="BA731" t="b">
        <v>0</v>
      </c>
      <c r="BB731" t="s">
        <v>60</v>
      </c>
      <c r="BD731" t="s">
        <v>60</v>
      </c>
    </row>
    <row r="732" spans="1:56" x14ac:dyDescent="0.25">
      <c r="A732" t="s">
        <v>161</v>
      </c>
      <c r="B732" t="s">
        <v>849</v>
      </c>
      <c r="C732">
        <v>1001410</v>
      </c>
      <c r="D732" t="s">
        <v>85</v>
      </c>
      <c r="E732" t="s">
        <v>85</v>
      </c>
      <c r="F732" t="s">
        <v>174</v>
      </c>
      <c r="G732" t="s">
        <v>550</v>
      </c>
      <c r="H732" t="s">
        <v>175</v>
      </c>
      <c r="I732" t="s">
        <v>60</v>
      </c>
      <c r="J732" t="s">
        <v>176</v>
      </c>
      <c r="K732" t="s">
        <v>62</v>
      </c>
      <c r="L732">
        <v>25</v>
      </c>
      <c r="N732" t="str">
        <f t="shared" si="28"/>
        <v>0</v>
      </c>
      <c r="O732">
        <v>25</v>
      </c>
      <c r="P732" t="s">
        <v>96</v>
      </c>
      <c r="Q732" t="s">
        <v>64</v>
      </c>
      <c r="R732" t="s">
        <v>79</v>
      </c>
      <c r="S732" t="s">
        <v>65</v>
      </c>
      <c r="T732" t="s">
        <v>66</v>
      </c>
      <c r="U732" t="s">
        <v>67</v>
      </c>
      <c r="V732" t="s">
        <v>67</v>
      </c>
      <c r="X732" t="b">
        <v>1</v>
      </c>
      <c r="Y732" t="b">
        <v>1</v>
      </c>
      <c r="Z732" t="b">
        <v>1</v>
      </c>
      <c r="AA732">
        <v>103</v>
      </c>
      <c r="AB732">
        <v>230</v>
      </c>
      <c r="AC732" t="s">
        <v>68</v>
      </c>
      <c r="AD732" t="b">
        <v>0</v>
      </c>
      <c r="AE732" t="b">
        <v>0</v>
      </c>
      <c r="AF732" t="s">
        <v>69</v>
      </c>
      <c r="AG732" t="s">
        <v>60</v>
      </c>
      <c r="AH732" t="s">
        <v>60</v>
      </c>
      <c r="AI732" t="b">
        <v>1</v>
      </c>
      <c r="AJ732" t="s">
        <v>92</v>
      </c>
      <c r="AK732" t="s">
        <v>60</v>
      </c>
      <c r="AL732" t="s">
        <v>60</v>
      </c>
      <c r="AM732" t="s">
        <v>60</v>
      </c>
      <c r="AN732" t="s">
        <v>60</v>
      </c>
      <c r="AO732" t="s">
        <v>70</v>
      </c>
      <c r="AP732" t="b">
        <v>0</v>
      </c>
      <c r="AQ732" t="b">
        <v>0</v>
      </c>
      <c r="AR732" t="s">
        <v>71</v>
      </c>
      <c r="AS732" t="b">
        <v>0</v>
      </c>
      <c r="AT732" t="s">
        <v>60</v>
      </c>
      <c r="AU732" t="s">
        <v>60</v>
      </c>
      <c r="AX732" t="s">
        <v>60</v>
      </c>
      <c r="AY732" t="s">
        <v>60</v>
      </c>
      <c r="BA732" t="b">
        <v>0</v>
      </c>
      <c r="BB732" t="s">
        <v>60</v>
      </c>
      <c r="BD732" t="s">
        <v>60</v>
      </c>
    </row>
    <row r="733" spans="1:56" x14ac:dyDescent="0.25">
      <c r="A733" t="s">
        <v>161</v>
      </c>
      <c r="B733" t="s">
        <v>850</v>
      </c>
      <c r="C733">
        <v>1001350</v>
      </c>
      <c r="D733" t="s">
        <v>98</v>
      </c>
      <c r="E733" t="s">
        <v>98</v>
      </c>
      <c r="F733" t="s">
        <v>171</v>
      </c>
      <c r="G733" t="s">
        <v>443</v>
      </c>
      <c r="H733" t="str">
        <f>"01268"</f>
        <v>01268</v>
      </c>
      <c r="I733" t="s">
        <v>60</v>
      </c>
      <c r="J733" t="s">
        <v>172</v>
      </c>
      <c r="K733" t="s">
        <v>62</v>
      </c>
      <c r="L733">
        <v>25</v>
      </c>
      <c r="N733" t="str">
        <f t="shared" si="28"/>
        <v>0</v>
      </c>
      <c r="O733">
        <v>25</v>
      </c>
      <c r="P733" t="s">
        <v>96</v>
      </c>
      <c r="Q733" t="s">
        <v>64</v>
      </c>
      <c r="R733" t="s">
        <v>79</v>
      </c>
      <c r="S733" t="s">
        <v>65</v>
      </c>
      <c r="T733" t="s">
        <v>66</v>
      </c>
      <c r="U733" t="s">
        <v>67</v>
      </c>
      <c r="V733" t="s">
        <v>67</v>
      </c>
      <c r="X733" t="b">
        <v>1</v>
      </c>
      <c r="Y733" t="b">
        <v>1</v>
      </c>
      <c r="Z733" t="b">
        <v>1</v>
      </c>
      <c r="AA733">
        <v>103</v>
      </c>
      <c r="AB733">
        <v>230</v>
      </c>
      <c r="AC733" t="s">
        <v>68</v>
      </c>
      <c r="AD733" t="b">
        <v>0</v>
      </c>
      <c r="AE733" t="b">
        <v>0</v>
      </c>
      <c r="AF733" t="s">
        <v>69</v>
      </c>
      <c r="AG733" t="s">
        <v>60</v>
      </c>
      <c r="AH733" t="s">
        <v>60</v>
      </c>
      <c r="AI733" t="b">
        <v>1</v>
      </c>
      <c r="AJ733" t="s">
        <v>92</v>
      </c>
      <c r="AK733" t="s">
        <v>60</v>
      </c>
      <c r="AL733" t="s">
        <v>60</v>
      </c>
      <c r="AM733" t="s">
        <v>60</v>
      </c>
      <c r="AN733" t="s">
        <v>60</v>
      </c>
      <c r="AO733" t="s">
        <v>70</v>
      </c>
      <c r="AP733" t="b">
        <v>0</v>
      </c>
      <c r="AQ733" t="b">
        <v>0</v>
      </c>
      <c r="AR733" t="s">
        <v>71</v>
      </c>
      <c r="AS733" t="b">
        <v>0</v>
      </c>
      <c r="AT733" t="s">
        <v>60</v>
      </c>
      <c r="AU733" t="s">
        <v>60</v>
      </c>
      <c r="AX733" t="s">
        <v>60</v>
      </c>
      <c r="AY733" t="s">
        <v>60</v>
      </c>
      <c r="BA733" t="b">
        <v>0</v>
      </c>
      <c r="BB733" t="s">
        <v>60</v>
      </c>
      <c r="BD733" t="s">
        <v>60</v>
      </c>
    </row>
    <row r="734" spans="1:56" x14ac:dyDescent="0.25">
      <c r="A734" t="s">
        <v>161</v>
      </c>
      <c r="B734" t="s">
        <v>851</v>
      </c>
      <c r="C734">
        <v>1001340</v>
      </c>
      <c r="D734" t="s">
        <v>105</v>
      </c>
      <c r="E734" t="s">
        <v>105</v>
      </c>
      <c r="F734" t="s">
        <v>852</v>
      </c>
      <c r="G734" t="s">
        <v>853</v>
      </c>
      <c r="H734" t="str">
        <f>"01708"</f>
        <v>01708</v>
      </c>
      <c r="I734" t="s">
        <v>60</v>
      </c>
      <c r="J734" t="s">
        <v>854</v>
      </c>
      <c r="K734" t="s">
        <v>62</v>
      </c>
      <c r="L734">
        <v>25</v>
      </c>
      <c r="N734" t="str">
        <f t="shared" si="28"/>
        <v>0</v>
      </c>
      <c r="O734">
        <v>25</v>
      </c>
      <c r="P734" t="s">
        <v>96</v>
      </c>
      <c r="Q734" t="s">
        <v>79</v>
      </c>
      <c r="R734" t="s">
        <v>79</v>
      </c>
      <c r="S734" t="s">
        <v>65</v>
      </c>
      <c r="T734" t="s">
        <v>66</v>
      </c>
      <c r="U734" t="s">
        <v>67</v>
      </c>
      <c r="V734" t="s">
        <v>67</v>
      </c>
      <c r="X734" t="b">
        <v>1</v>
      </c>
      <c r="Y734" t="b">
        <v>1</v>
      </c>
      <c r="Z734" t="b">
        <v>1</v>
      </c>
      <c r="AA734">
        <v>103</v>
      </c>
      <c r="AB734">
        <v>230</v>
      </c>
      <c r="AC734" t="s">
        <v>68</v>
      </c>
      <c r="AD734" t="b">
        <v>0</v>
      </c>
      <c r="AE734" t="b">
        <v>0</v>
      </c>
      <c r="AF734" t="s">
        <v>69</v>
      </c>
      <c r="AG734" t="s">
        <v>60</v>
      </c>
      <c r="AH734" t="s">
        <v>60</v>
      </c>
      <c r="AI734" t="b">
        <v>1</v>
      </c>
      <c r="AJ734" t="s">
        <v>60</v>
      </c>
      <c r="AK734" t="s">
        <v>60</v>
      </c>
      <c r="AL734" t="s">
        <v>60</v>
      </c>
      <c r="AM734" t="s">
        <v>60</v>
      </c>
      <c r="AN734" t="s">
        <v>60</v>
      </c>
      <c r="AO734" t="s">
        <v>70</v>
      </c>
      <c r="AP734" t="b">
        <v>0</v>
      </c>
      <c r="AQ734" t="b">
        <v>0</v>
      </c>
      <c r="AR734" t="s">
        <v>71</v>
      </c>
      <c r="AS734" t="b">
        <v>0</v>
      </c>
      <c r="AT734" t="s">
        <v>60</v>
      </c>
      <c r="AU734" t="s">
        <v>60</v>
      </c>
      <c r="AX734" t="s">
        <v>60</v>
      </c>
      <c r="AY734" t="s">
        <v>60</v>
      </c>
      <c r="BA734" t="b">
        <v>0</v>
      </c>
      <c r="BB734" t="s">
        <v>60</v>
      </c>
      <c r="BD734" t="s">
        <v>60</v>
      </c>
    </row>
    <row r="735" spans="1:56" x14ac:dyDescent="0.25">
      <c r="A735" t="s">
        <v>161</v>
      </c>
      <c r="B735" t="s">
        <v>855</v>
      </c>
      <c r="C735">
        <v>1001400</v>
      </c>
      <c r="D735" t="s">
        <v>98</v>
      </c>
      <c r="E735" t="s">
        <v>98</v>
      </c>
      <c r="G735" t="s">
        <v>856</v>
      </c>
      <c r="H735" t="str">
        <f>"01703"</f>
        <v>01703</v>
      </c>
      <c r="I735" t="s">
        <v>60</v>
      </c>
      <c r="J735" t="s">
        <v>833</v>
      </c>
      <c r="K735" t="s">
        <v>62</v>
      </c>
      <c r="L735">
        <v>25</v>
      </c>
      <c r="N735" t="str">
        <f t="shared" si="28"/>
        <v>0</v>
      </c>
      <c r="O735">
        <v>25</v>
      </c>
      <c r="P735" t="s">
        <v>96</v>
      </c>
      <c r="Q735" t="s">
        <v>79</v>
      </c>
      <c r="S735" t="s">
        <v>65</v>
      </c>
      <c r="T735" t="s">
        <v>66</v>
      </c>
      <c r="U735" t="s">
        <v>67</v>
      </c>
      <c r="V735" t="s">
        <v>67</v>
      </c>
      <c r="X735" t="b">
        <v>1</v>
      </c>
      <c r="Y735" t="b">
        <v>1</v>
      </c>
      <c r="Z735" t="b">
        <v>1</v>
      </c>
      <c r="AA735">
        <v>103</v>
      </c>
      <c r="AB735">
        <v>230</v>
      </c>
      <c r="AC735" t="s">
        <v>68</v>
      </c>
      <c r="AD735" t="b">
        <v>0</v>
      </c>
      <c r="AE735" t="b">
        <v>0</v>
      </c>
      <c r="AF735" t="s">
        <v>69</v>
      </c>
      <c r="AG735" t="s">
        <v>60</v>
      </c>
      <c r="AH735" t="s">
        <v>60</v>
      </c>
      <c r="AI735" t="b">
        <v>1</v>
      </c>
      <c r="AJ735" t="s">
        <v>60</v>
      </c>
      <c r="AK735" t="s">
        <v>60</v>
      </c>
      <c r="AL735" t="s">
        <v>60</v>
      </c>
      <c r="AM735" t="s">
        <v>60</v>
      </c>
      <c r="AN735" t="s">
        <v>60</v>
      </c>
      <c r="AO735" t="s">
        <v>70</v>
      </c>
      <c r="AP735" t="b">
        <v>0</v>
      </c>
      <c r="AQ735" t="b">
        <v>0</v>
      </c>
      <c r="AR735" t="s">
        <v>71</v>
      </c>
      <c r="AS735" t="b">
        <v>0</v>
      </c>
      <c r="AT735" t="s">
        <v>72</v>
      </c>
      <c r="AU735" t="s">
        <v>60</v>
      </c>
      <c r="AX735" t="s">
        <v>60</v>
      </c>
      <c r="AY735" t="s">
        <v>60</v>
      </c>
      <c r="BA735" t="b">
        <v>0</v>
      </c>
      <c r="BB735" t="s">
        <v>60</v>
      </c>
      <c r="BD735" t="s">
        <v>60</v>
      </c>
    </row>
    <row r="736" spans="1:56" x14ac:dyDescent="0.25">
      <c r="A736" t="s">
        <v>161</v>
      </c>
      <c r="B736" t="s">
        <v>857</v>
      </c>
      <c r="C736">
        <v>1001320</v>
      </c>
      <c r="D736" t="s">
        <v>58</v>
      </c>
      <c r="E736" t="s">
        <v>58</v>
      </c>
      <c r="G736" t="s">
        <v>858</v>
      </c>
      <c r="H736" t="str">
        <f>"01551"</f>
        <v>01551</v>
      </c>
      <c r="I736" t="s">
        <v>60</v>
      </c>
      <c r="J736" t="s">
        <v>167</v>
      </c>
      <c r="K736" t="s">
        <v>62</v>
      </c>
      <c r="L736">
        <v>25</v>
      </c>
      <c r="N736" t="str">
        <f t="shared" si="28"/>
        <v>0</v>
      </c>
      <c r="O736">
        <v>25</v>
      </c>
      <c r="P736" t="s">
        <v>96</v>
      </c>
      <c r="Q736" t="s">
        <v>64</v>
      </c>
      <c r="R736" t="s">
        <v>79</v>
      </c>
      <c r="S736" t="s">
        <v>65</v>
      </c>
      <c r="T736" t="s">
        <v>66</v>
      </c>
      <c r="U736" t="s">
        <v>67</v>
      </c>
      <c r="V736" t="s">
        <v>67</v>
      </c>
      <c r="X736" t="b">
        <v>1</v>
      </c>
      <c r="Y736" t="b">
        <v>1</v>
      </c>
      <c r="Z736" t="b">
        <v>1</v>
      </c>
      <c r="AA736">
        <v>103</v>
      </c>
      <c r="AB736">
        <v>230</v>
      </c>
      <c r="AC736" t="s">
        <v>68</v>
      </c>
      <c r="AD736" t="b">
        <v>0</v>
      </c>
      <c r="AE736" t="b">
        <v>0</v>
      </c>
      <c r="AF736" t="s">
        <v>69</v>
      </c>
      <c r="AG736" t="s">
        <v>60</v>
      </c>
      <c r="AH736" t="s">
        <v>60</v>
      </c>
      <c r="AI736" t="b">
        <v>1</v>
      </c>
      <c r="AJ736" t="s">
        <v>92</v>
      </c>
      <c r="AK736" t="s">
        <v>60</v>
      </c>
      <c r="AL736" t="s">
        <v>60</v>
      </c>
      <c r="AM736" t="s">
        <v>60</v>
      </c>
      <c r="AN736" t="s">
        <v>60</v>
      </c>
      <c r="AO736" t="s">
        <v>70</v>
      </c>
      <c r="AP736" t="b">
        <v>0</v>
      </c>
      <c r="AQ736" t="b">
        <v>0</v>
      </c>
      <c r="AR736" t="s">
        <v>71</v>
      </c>
      <c r="AS736" t="b">
        <v>0</v>
      </c>
      <c r="AT736" t="s">
        <v>60</v>
      </c>
      <c r="AU736" t="s">
        <v>60</v>
      </c>
      <c r="AX736" t="s">
        <v>60</v>
      </c>
      <c r="AY736" t="s">
        <v>60</v>
      </c>
      <c r="BA736" t="b">
        <v>0</v>
      </c>
      <c r="BB736" t="s">
        <v>60</v>
      </c>
      <c r="BD736" t="s">
        <v>60</v>
      </c>
    </row>
    <row r="737" spans="1:56" x14ac:dyDescent="0.25">
      <c r="A737" t="s">
        <v>161</v>
      </c>
      <c r="B737" t="s">
        <v>850</v>
      </c>
      <c r="C737">
        <v>1001350</v>
      </c>
      <c r="D737" t="s">
        <v>81</v>
      </c>
      <c r="E737" t="s">
        <v>81</v>
      </c>
      <c r="F737" t="s">
        <v>171</v>
      </c>
      <c r="G737" t="s">
        <v>444</v>
      </c>
      <c r="H737" t="str">
        <f>"01268"</f>
        <v>01268</v>
      </c>
      <c r="I737" t="s">
        <v>60</v>
      </c>
      <c r="J737" t="s">
        <v>172</v>
      </c>
      <c r="K737" t="s">
        <v>62</v>
      </c>
      <c r="L737">
        <v>26</v>
      </c>
      <c r="N737" t="str">
        <f t="shared" si="28"/>
        <v>0</v>
      </c>
      <c r="O737">
        <v>26</v>
      </c>
      <c r="P737" t="s">
        <v>96</v>
      </c>
      <c r="Q737" t="s">
        <v>64</v>
      </c>
      <c r="R737" t="s">
        <v>79</v>
      </c>
      <c r="S737" t="s">
        <v>65</v>
      </c>
      <c r="T737" t="s">
        <v>66</v>
      </c>
      <c r="U737" t="s">
        <v>67</v>
      </c>
      <c r="V737" t="s">
        <v>67</v>
      </c>
      <c r="X737" t="b">
        <v>1</v>
      </c>
      <c r="Y737" t="b">
        <v>1</v>
      </c>
      <c r="Z737" t="b">
        <v>1</v>
      </c>
      <c r="AA737">
        <v>103</v>
      </c>
      <c r="AB737">
        <v>230</v>
      </c>
      <c r="AC737" t="s">
        <v>68</v>
      </c>
      <c r="AD737" t="b">
        <v>0</v>
      </c>
      <c r="AE737" t="b">
        <v>0</v>
      </c>
      <c r="AF737" t="s">
        <v>69</v>
      </c>
      <c r="AG737" t="s">
        <v>60</v>
      </c>
      <c r="AH737" t="s">
        <v>60</v>
      </c>
      <c r="AI737" t="b">
        <v>1</v>
      </c>
      <c r="AJ737" t="s">
        <v>92</v>
      </c>
      <c r="AK737" t="s">
        <v>60</v>
      </c>
      <c r="AL737" t="s">
        <v>60</v>
      </c>
      <c r="AM737" t="s">
        <v>60</v>
      </c>
      <c r="AN737" t="s">
        <v>60</v>
      </c>
      <c r="AO737" t="s">
        <v>70</v>
      </c>
      <c r="AP737" t="b">
        <v>0</v>
      </c>
      <c r="AQ737" t="b">
        <v>0</v>
      </c>
      <c r="AR737" t="s">
        <v>71</v>
      </c>
      <c r="AS737" t="b">
        <v>0</v>
      </c>
      <c r="AT737" t="s">
        <v>60</v>
      </c>
      <c r="AU737" t="s">
        <v>60</v>
      </c>
      <c r="AX737" t="s">
        <v>60</v>
      </c>
      <c r="AY737" t="s">
        <v>60</v>
      </c>
      <c r="BA737" t="b">
        <v>0</v>
      </c>
      <c r="BB737" t="s">
        <v>60</v>
      </c>
      <c r="BD737" t="s">
        <v>60</v>
      </c>
    </row>
    <row r="738" spans="1:56" x14ac:dyDescent="0.25">
      <c r="A738" t="s">
        <v>161</v>
      </c>
      <c r="B738" t="s">
        <v>849</v>
      </c>
      <c r="C738">
        <v>1001410</v>
      </c>
      <c r="D738" t="s">
        <v>102</v>
      </c>
      <c r="E738" t="s">
        <v>102</v>
      </c>
      <c r="F738" t="s">
        <v>839</v>
      </c>
      <c r="G738" t="s">
        <v>560</v>
      </c>
      <c r="H738" t="str">
        <f>"01265"</f>
        <v>01265</v>
      </c>
      <c r="I738" t="s">
        <v>60</v>
      </c>
      <c r="J738" t="s">
        <v>840</v>
      </c>
      <c r="K738" t="s">
        <v>62</v>
      </c>
      <c r="L738">
        <v>25</v>
      </c>
      <c r="N738" t="str">
        <f t="shared" si="28"/>
        <v>0</v>
      </c>
      <c r="O738">
        <v>25</v>
      </c>
      <c r="P738" t="s">
        <v>96</v>
      </c>
      <c r="Q738" t="s">
        <v>64</v>
      </c>
      <c r="S738" t="s">
        <v>65</v>
      </c>
      <c r="T738" t="s">
        <v>66</v>
      </c>
      <c r="U738" t="s">
        <v>67</v>
      </c>
      <c r="V738" t="s">
        <v>67</v>
      </c>
      <c r="X738" t="b">
        <v>1</v>
      </c>
      <c r="Y738" t="b">
        <v>1</v>
      </c>
      <c r="Z738" t="b">
        <v>1</v>
      </c>
      <c r="AA738">
        <v>103</v>
      </c>
      <c r="AB738">
        <v>230</v>
      </c>
      <c r="AC738" t="s">
        <v>68</v>
      </c>
      <c r="AD738" t="b">
        <v>0</v>
      </c>
      <c r="AE738" t="b">
        <v>0</v>
      </c>
      <c r="AF738" t="s">
        <v>69</v>
      </c>
      <c r="AG738" t="s">
        <v>60</v>
      </c>
      <c r="AH738" t="s">
        <v>60</v>
      </c>
      <c r="AI738" t="b">
        <v>1</v>
      </c>
      <c r="AJ738" t="s">
        <v>92</v>
      </c>
      <c r="AK738" t="s">
        <v>60</v>
      </c>
      <c r="AL738" t="s">
        <v>60</v>
      </c>
      <c r="AM738" t="s">
        <v>60</v>
      </c>
      <c r="AN738" t="s">
        <v>60</v>
      </c>
      <c r="AO738" t="s">
        <v>70</v>
      </c>
      <c r="AP738" t="b">
        <v>0</v>
      </c>
      <c r="AQ738" t="b">
        <v>0</v>
      </c>
      <c r="AR738" t="s">
        <v>71</v>
      </c>
      <c r="AS738" t="b">
        <v>0</v>
      </c>
      <c r="AT738" t="s">
        <v>60</v>
      </c>
      <c r="AU738" t="s">
        <v>60</v>
      </c>
      <c r="AX738" t="s">
        <v>60</v>
      </c>
      <c r="AY738" t="s">
        <v>60</v>
      </c>
      <c r="BA738" t="b">
        <v>0</v>
      </c>
      <c r="BB738" t="s">
        <v>60</v>
      </c>
      <c r="BD738" t="s">
        <v>60</v>
      </c>
    </row>
    <row r="739" spans="1:56" x14ac:dyDescent="0.25">
      <c r="A739" t="s">
        <v>161</v>
      </c>
      <c r="B739" t="s">
        <v>851</v>
      </c>
      <c r="C739">
        <v>1001340</v>
      </c>
      <c r="D739" t="s">
        <v>81</v>
      </c>
      <c r="E739" t="s">
        <v>81</v>
      </c>
      <c r="G739" t="s">
        <v>859</v>
      </c>
      <c r="H739" t="str">
        <f>"01277"</f>
        <v>01277</v>
      </c>
      <c r="I739" t="s">
        <v>60</v>
      </c>
      <c r="J739" t="s">
        <v>860</v>
      </c>
      <c r="K739" t="s">
        <v>62</v>
      </c>
      <c r="L739">
        <v>25</v>
      </c>
      <c r="N739" t="str">
        <f t="shared" si="28"/>
        <v>0</v>
      </c>
      <c r="O739">
        <v>25</v>
      </c>
      <c r="P739" t="s">
        <v>96</v>
      </c>
      <c r="Q739" t="s">
        <v>79</v>
      </c>
      <c r="R739" t="s">
        <v>79</v>
      </c>
      <c r="S739" t="s">
        <v>65</v>
      </c>
      <c r="T739" t="s">
        <v>66</v>
      </c>
      <c r="U739" t="s">
        <v>67</v>
      </c>
      <c r="V739" t="s">
        <v>67</v>
      </c>
      <c r="X739" t="b">
        <v>1</v>
      </c>
      <c r="Y739" t="b">
        <v>1</v>
      </c>
      <c r="Z739" t="b">
        <v>1</v>
      </c>
      <c r="AA739">
        <v>103</v>
      </c>
      <c r="AB739">
        <v>230</v>
      </c>
      <c r="AC739" t="s">
        <v>68</v>
      </c>
      <c r="AD739" t="b">
        <v>0</v>
      </c>
      <c r="AE739" t="b">
        <v>0</v>
      </c>
      <c r="AF739" t="s">
        <v>69</v>
      </c>
      <c r="AG739" t="s">
        <v>60</v>
      </c>
      <c r="AH739" t="s">
        <v>60</v>
      </c>
      <c r="AI739" t="b">
        <v>1</v>
      </c>
      <c r="AJ739" t="s">
        <v>60</v>
      </c>
      <c r="AK739" t="s">
        <v>60</v>
      </c>
      <c r="AL739" t="s">
        <v>60</v>
      </c>
      <c r="AM739" t="s">
        <v>60</v>
      </c>
      <c r="AN739" t="s">
        <v>116</v>
      </c>
      <c r="AO739" t="s">
        <v>70</v>
      </c>
      <c r="AP739" t="b">
        <v>0</v>
      </c>
      <c r="AQ739" t="b">
        <v>0</v>
      </c>
      <c r="AR739" t="s">
        <v>71</v>
      </c>
      <c r="AS739" t="b">
        <v>0</v>
      </c>
      <c r="AT739" t="s">
        <v>60</v>
      </c>
      <c r="AU739" t="s">
        <v>60</v>
      </c>
      <c r="AX739" t="s">
        <v>60</v>
      </c>
      <c r="AY739" t="s">
        <v>60</v>
      </c>
      <c r="BA739" t="b">
        <v>0</v>
      </c>
      <c r="BB739" t="s">
        <v>60</v>
      </c>
      <c r="BD739" t="s">
        <v>60</v>
      </c>
    </row>
    <row r="740" spans="1:56" x14ac:dyDescent="0.25">
      <c r="A740" t="s">
        <v>161</v>
      </c>
      <c r="B740" t="s">
        <v>861</v>
      </c>
      <c r="C740">
        <v>1001380</v>
      </c>
      <c r="D740" t="s">
        <v>98</v>
      </c>
      <c r="E740" t="s">
        <v>98</v>
      </c>
      <c r="G740" t="s">
        <v>614</v>
      </c>
      <c r="H740" t="str">
        <f>"01252"</f>
        <v>01252</v>
      </c>
      <c r="I740" t="s">
        <v>60</v>
      </c>
      <c r="J740" t="s">
        <v>847</v>
      </c>
      <c r="K740" t="s">
        <v>62</v>
      </c>
      <c r="L740">
        <v>25</v>
      </c>
      <c r="N740" t="str">
        <f t="shared" si="28"/>
        <v>0</v>
      </c>
      <c r="O740">
        <v>25</v>
      </c>
      <c r="P740" t="s">
        <v>96</v>
      </c>
      <c r="Q740" t="s">
        <v>64</v>
      </c>
      <c r="S740" t="s">
        <v>65</v>
      </c>
      <c r="T740" t="s">
        <v>66</v>
      </c>
      <c r="U740" t="s">
        <v>67</v>
      </c>
      <c r="V740" t="s">
        <v>67</v>
      </c>
      <c r="X740" t="b">
        <v>1</v>
      </c>
      <c r="Y740" t="b">
        <v>1</v>
      </c>
      <c r="Z740" t="b">
        <v>1</v>
      </c>
      <c r="AA740">
        <v>103</v>
      </c>
      <c r="AB740">
        <v>230</v>
      </c>
      <c r="AC740" t="s">
        <v>68</v>
      </c>
      <c r="AD740" t="b">
        <v>0</v>
      </c>
      <c r="AE740" t="b">
        <v>0</v>
      </c>
      <c r="AF740" t="s">
        <v>69</v>
      </c>
      <c r="AG740" t="s">
        <v>60</v>
      </c>
      <c r="AH740" t="s">
        <v>60</v>
      </c>
      <c r="AI740" t="b">
        <v>1</v>
      </c>
      <c r="AJ740" t="s">
        <v>92</v>
      </c>
      <c r="AK740" t="s">
        <v>60</v>
      </c>
      <c r="AL740" t="s">
        <v>60</v>
      </c>
      <c r="AM740" t="s">
        <v>60</v>
      </c>
      <c r="AN740" t="s">
        <v>60</v>
      </c>
      <c r="AO740" t="s">
        <v>70</v>
      </c>
      <c r="AP740" t="b">
        <v>0</v>
      </c>
      <c r="AQ740" t="b">
        <v>0</v>
      </c>
      <c r="AR740" t="s">
        <v>71</v>
      </c>
      <c r="AS740" t="b">
        <v>0</v>
      </c>
      <c r="AT740" t="s">
        <v>60</v>
      </c>
      <c r="AU740" t="s">
        <v>60</v>
      </c>
      <c r="AX740" t="s">
        <v>60</v>
      </c>
      <c r="AY740" t="s">
        <v>60</v>
      </c>
      <c r="BA740" t="b">
        <v>0</v>
      </c>
      <c r="BB740" t="s">
        <v>60</v>
      </c>
      <c r="BD740" t="s">
        <v>60</v>
      </c>
    </row>
    <row r="741" spans="1:56" x14ac:dyDescent="0.25">
      <c r="A741" t="s">
        <v>161</v>
      </c>
      <c r="B741" t="s">
        <v>836</v>
      </c>
      <c r="C741">
        <v>1001370</v>
      </c>
      <c r="D741" t="s">
        <v>73</v>
      </c>
      <c r="E741" t="s">
        <v>73</v>
      </c>
      <c r="G741" t="s">
        <v>733</v>
      </c>
      <c r="H741" t="str">
        <f>"01709"</f>
        <v>01709</v>
      </c>
      <c r="I741" t="s">
        <v>60</v>
      </c>
      <c r="J741" t="s">
        <v>862</v>
      </c>
      <c r="K741" t="s">
        <v>62</v>
      </c>
      <c r="L741">
        <v>25</v>
      </c>
      <c r="N741" t="str">
        <f t="shared" si="28"/>
        <v>0</v>
      </c>
      <c r="O741">
        <v>25</v>
      </c>
      <c r="P741" t="s">
        <v>96</v>
      </c>
      <c r="Q741" t="s">
        <v>79</v>
      </c>
      <c r="S741" t="s">
        <v>65</v>
      </c>
      <c r="T741" t="s">
        <v>66</v>
      </c>
      <c r="U741" t="s">
        <v>67</v>
      </c>
      <c r="V741" t="s">
        <v>67</v>
      </c>
      <c r="X741" t="b">
        <v>1</v>
      </c>
      <c r="Y741" t="b">
        <v>1</v>
      </c>
      <c r="Z741" t="b">
        <v>1</v>
      </c>
      <c r="AA741">
        <v>103</v>
      </c>
      <c r="AB741">
        <v>230</v>
      </c>
      <c r="AC741" t="s">
        <v>68</v>
      </c>
      <c r="AD741" t="b">
        <v>0</v>
      </c>
      <c r="AE741" t="b">
        <v>0</v>
      </c>
      <c r="AF741" t="s">
        <v>69</v>
      </c>
      <c r="AG741" t="s">
        <v>60</v>
      </c>
      <c r="AH741" t="s">
        <v>60</v>
      </c>
      <c r="AI741" t="b">
        <v>1</v>
      </c>
      <c r="AJ741" t="s">
        <v>60</v>
      </c>
      <c r="AK741" t="s">
        <v>60</v>
      </c>
      <c r="AL741" t="s">
        <v>60</v>
      </c>
      <c r="AM741" t="s">
        <v>60</v>
      </c>
      <c r="AN741" t="s">
        <v>60</v>
      </c>
      <c r="AO741" t="s">
        <v>70</v>
      </c>
      <c r="AP741" t="b">
        <v>0</v>
      </c>
      <c r="AQ741" t="b">
        <v>0</v>
      </c>
      <c r="AR741" t="s">
        <v>71</v>
      </c>
      <c r="AS741" t="b">
        <v>0</v>
      </c>
      <c r="AT741" t="s">
        <v>60</v>
      </c>
      <c r="AU741" t="s">
        <v>60</v>
      </c>
      <c r="AX741" t="s">
        <v>60</v>
      </c>
      <c r="AY741" t="s">
        <v>60</v>
      </c>
      <c r="BA741" t="b">
        <v>0</v>
      </c>
      <c r="BB741" t="s">
        <v>60</v>
      </c>
      <c r="BD741" t="s">
        <v>60</v>
      </c>
    </row>
    <row r="742" spans="1:56" x14ac:dyDescent="0.25">
      <c r="A742" t="s">
        <v>761</v>
      </c>
      <c r="B742" t="s">
        <v>863</v>
      </c>
      <c r="C742">
        <v>1000410</v>
      </c>
      <c r="D742" t="s">
        <v>105</v>
      </c>
      <c r="E742" t="s">
        <v>105</v>
      </c>
      <c r="F742" t="s">
        <v>864</v>
      </c>
      <c r="G742" t="s">
        <v>446</v>
      </c>
      <c r="H742" t="str">
        <f>"01276"</f>
        <v>01276</v>
      </c>
      <c r="I742" t="s">
        <v>60</v>
      </c>
      <c r="J742" t="s">
        <v>865</v>
      </c>
      <c r="K742" t="s">
        <v>62</v>
      </c>
      <c r="L742">
        <v>25</v>
      </c>
      <c r="N742" t="str">
        <f t="shared" si="28"/>
        <v>0</v>
      </c>
      <c r="O742">
        <v>25</v>
      </c>
      <c r="P742" t="s">
        <v>96</v>
      </c>
      <c r="Q742" t="s">
        <v>79</v>
      </c>
      <c r="S742" t="s">
        <v>65</v>
      </c>
      <c r="T742" t="s">
        <v>66</v>
      </c>
      <c r="U742" t="s">
        <v>67</v>
      </c>
      <c r="V742" t="s">
        <v>67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68</v>
      </c>
      <c r="AD742" t="b">
        <v>0</v>
      </c>
      <c r="AE742" t="b">
        <v>0</v>
      </c>
      <c r="AF742" t="s">
        <v>69</v>
      </c>
      <c r="AG742" t="s">
        <v>60</v>
      </c>
      <c r="AH742" t="s">
        <v>60</v>
      </c>
      <c r="AI742" t="b">
        <v>1</v>
      </c>
      <c r="AJ742" t="s">
        <v>60</v>
      </c>
      <c r="AK742" t="s">
        <v>60</v>
      </c>
      <c r="AL742" t="s">
        <v>60</v>
      </c>
      <c r="AM742" t="s">
        <v>60</v>
      </c>
      <c r="AN742" t="s">
        <v>60</v>
      </c>
      <c r="AO742" t="s">
        <v>70</v>
      </c>
      <c r="AP742" t="b">
        <v>0</v>
      </c>
      <c r="AQ742" t="b">
        <v>0</v>
      </c>
      <c r="AR742" t="s">
        <v>766</v>
      </c>
      <c r="AS742" t="b">
        <v>0</v>
      </c>
      <c r="AT742" t="s">
        <v>72</v>
      </c>
      <c r="AU742" t="s">
        <v>60</v>
      </c>
      <c r="AX742" t="s">
        <v>60</v>
      </c>
      <c r="AY742" t="s">
        <v>60</v>
      </c>
      <c r="BA742" t="b">
        <v>0</v>
      </c>
      <c r="BB742" t="s">
        <v>60</v>
      </c>
      <c r="BD742" t="s">
        <v>60</v>
      </c>
    </row>
    <row r="743" spans="1:56" x14ac:dyDescent="0.25">
      <c r="A743" t="s">
        <v>161</v>
      </c>
      <c r="B743" t="s">
        <v>851</v>
      </c>
      <c r="C743">
        <v>1001340</v>
      </c>
      <c r="D743" t="s">
        <v>81</v>
      </c>
      <c r="E743" t="s">
        <v>81</v>
      </c>
      <c r="F743" t="s">
        <v>852</v>
      </c>
      <c r="G743" t="s">
        <v>866</v>
      </c>
      <c r="H743" t="str">
        <f>"01708"</f>
        <v>01708</v>
      </c>
      <c r="I743" t="s">
        <v>60</v>
      </c>
      <c r="J743" t="s">
        <v>854</v>
      </c>
      <c r="K743" t="s">
        <v>62</v>
      </c>
      <c r="L743">
        <v>25</v>
      </c>
      <c r="N743" t="str">
        <f t="shared" si="28"/>
        <v>0</v>
      </c>
      <c r="O743">
        <v>25</v>
      </c>
      <c r="P743" t="s">
        <v>96</v>
      </c>
      <c r="Q743" t="s">
        <v>79</v>
      </c>
      <c r="R743" t="s">
        <v>79</v>
      </c>
      <c r="S743" t="s">
        <v>65</v>
      </c>
      <c r="T743" t="s">
        <v>66</v>
      </c>
      <c r="U743" t="s">
        <v>67</v>
      </c>
      <c r="V743" t="s">
        <v>67</v>
      </c>
      <c r="X743" t="b">
        <v>1</v>
      </c>
      <c r="Y743" t="b">
        <v>1</v>
      </c>
      <c r="Z743" t="b">
        <v>1</v>
      </c>
      <c r="AA743">
        <v>103</v>
      </c>
      <c r="AB743">
        <v>230</v>
      </c>
      <c r="AC743" t="s">
        <v>68</v>
      </c>
      <c r="AD743" t="b">
        <v>0</v>
      </c>
      <c r="AE743" t="b">
        <v>0</v>
      </c>
      <c r="AF743" t="s">
        <v>69</v>
      </c>
      <c r="AG743" t="s">
        <v>60</v>
      </c>
      <c r="AH743" t="s">
        <v>60</v>
      </c>
      <c r="AI743" t="b">
        <v>1</v>
      </c>
      <c r="AJ743" t="s">
        <v>60</v>
      </c>
      <c r="AK743" t="s">
        <v>60</v>
      </c>
      <c r="AL743" t="s">
        <v>60</v>
      </c>
      <c r="AM743" t="s">
        <v>60</v>
      </c>
      <c r="AN743" t="s">
        <v>60</v>
      </c>
      <c r="AO743" t="s">
        <v>70</v>
      </c>
      <c r="AP743" t="b">
        <v>0</v>
      </c>
      <c r="AQ743" t="b">
        <v>0</v>
      </c>
      <c r="AR743" t="s">
        <v>71</v>
      </c>
      <c r="AS743" t="b">
        <v>0</v>
      </c>
      <c r="AT743" t="s">
        <v>60</v>
      </c>
      <c r="AU743" t="s">
        <v>60</v>
      </c>
      <c r="AX743" t="s">
        <v>60</v>
      </c>
      <c r="AY743" t="s">
        <v>60</v>
      </c>
      <c r="BA743" t="b">
        <v>0</v>
      </c>
      <c r="BB743" t="s">
        <v>60</v>
      </c>
      <c r="BD743" t="s">
        <v>60</v>
      </c>
    </row>
    <row r="744" spans="1:56" x14ac:dyDescent="0.25">
      <c r="A744" t="s">
        <v>161</v>
      </c>
      <c r="B744" t="s">
        <v>867</v>
      </c>
      <c r="C744">
        <v>1001310</v>
      </c>
      <c r="D744" t="s">
        <v>58</v>
      </c>
      <c r="E744" t="s">
        <v>58</v>
      </c>
      <c r="F744" t="s">
        <v>868</v>
      </c>
      <c r="G744" t="s">
        <v>869</v>
      </c>
      <c r="H744" t="str">
        <f>"01269"</f>
        <v>01269</v>
      </c>
      <c r="I744" t="s">
        <v>60</v>
      </c>
      <c r="J744" t="s">
        <v>870</v>
      </c>
      <c r="K744" t="s">
        <v>62</v>
      </c>
      <c r="L744">
        <v>25</v>
      </c>
      <c r="N744" t="str">
        <f t="shared" si="28"/>
        <v>0</v>
      </c>
      <c r="O744">
        <v>25</v>
      </c>
      <c r="P744" t="s">
        <v>96</v>
      </c>
      <c r="Q744" t="s">
        <v>79</v>
      </c>
      <c r="R744" t="s">
        <v>79</v>
      </c>
      <c r="S744" t="s">
        <v>65</v>
      </c>
      <c r="T744" t="s">
        <v>66</v>
      </c>
      <c r="U744" t="s">
        <v>67</v>
      </c>
      <c r="V744" t="s">
        <v>67</v>
      </c>
      <c r="X744" t="b">
        <v>1</v>
      </c>
      <c r="Y744" t="b">
        <v>1</v>
      </c>
      <c r="Z744" t="b">
        <v>1</v>
      </c>
      <c r="AA744">
        <v>103</v>
      </c>
      <c r="AB744">
        <v>230</v>
      </c>
      <c r="AC744" t="s">
        <v>68</v>
      </c>
      <c r="AD744" t="b">
        <v>0</v>
      </c>
      <c r="AE744" t="b">
        <v>0</v>
      </c>
      <c r="AF744" t="s">
        <v>69</v>
      </c>
      <c r="AG744" t="s">
        <v>60</v>
      </c>
      <c r="AH744" t="s">
        <v>60</v>
      </c>
      <c r="AI744" t="b">
        <v>1</v>
      </c>
      <c r="AJ744" t="s">
        <v>60</v>
      </c>
      <c r="AK744" t="s">
        <v>60</v>
      </c>
      <c r="AL744" t="s">
        <v>60</v>
      </c>
      <c r="AM744" t="s">
        <v>60</v>
      </c>
      <c r="AN744" t="s">
        <v>60</v>
      </c>
      <c r="AO744" t="s">
        <v>70</v>
      </c>
      <c r="AP744" t="b">
        <v>0</v>
      </c>
      <c r="AQ744" t="b">
        <v>0</v>
      </c>
      <c r="AR744" t="s">
        <v>766</v>
      </c>
      <c r="AS744" t="b">
        <v>0</v>
      </c>
      <c r="AT744" t="s">
        <v>60</v>
      </c>
      <c r="AU744" t="s">
        <v>60</v>
      </c>
      <c r="AX744" t="s">
        <v>60</v>
      </c>
      <c r="AY744" t="s">
        <v>60</v>
      </c>
      <c r="BA744" t="b">
        <v>0</v>
      </c>
      <c r="BB744" t="s">
        <v>60</v>
      </c>
      <c r="BD744" t="s">
        <v>60</v>
      </c>
    </row>
    <row r="745" spans="1:56" x14ac:dyDescent="0.25">
      <c r="A745" t="s">
        <v>161</v>
      </c>
      <c r="B745" t="s">
        <v>830</v>
      </c>
      <c r="C745">
        <v>1001340</v>
      </c>
      <c r="D745" t="s">
        <v>73</v>
      </c>
      <c r="E745" t="s">
        <v>73</v>
      </c>
      <c r="F745" t="s">
        <v>232</v>
      </c>
      <c r="G745" t="s">
        <v>856</v>
      </c>
      <c r="H745" t="str">
        <f>"01274"</f>
        <v>01274</v>
      </c>
      <c r="I745" t="s">
        <v>60</v>
      </c>
      <c r="J745" t="s">
        <v>233</v>
      </c>
      <c r="K745" t="s">
        <v>62</v>
      </c>
      <c r="L745">
        <v>25</v>
      </c>
      <c r="N745" t="str">
        <f t="shared" si="28"/>
        <v>0</v>
      </c>
      <c r="O745">
        <v>25</v>
      </c>
      <c r="P745" t="s">
        <v>96</v>
      </c>
      <c r="Q745" t="s">
        <v>79</v>
      </c>
      <c r="R745" t="s">
        <v>79</v>
      </c>
      <c r="S745" t="s">
        <v>65</v>
      </c>
      <c r="T745" t="s">
        <v>66</v>
      </c>
      <c r="U745" t="s">
        <v>67</v>
      </c>
      <c r="V745" t="s">
        <v>67</v>
      </c>
      <c r="X745" t="b">
        <v>1</v>
      </c>
      <c r="Y745" t="b">
        <v>1</v>
      </c>
      <c r="Z745" t="b">
        <v>1</v>
      </c>
      <c r="AA745">
        <v>103</v>
      </c>
      <c r="AB745">
        <v>230</v>
      </c>
      <c r="AC745" t="s">
        <v>68</v>
      </c>
      <c r="AD745" t="b">
        <v>0</v>
      </c>
      <c r="AE745" t="b">
        <v>0</v>
      </c>
      <c r="AF745" t="s">
        <v>69</v>
      </c>
      <c r="AG745" t="s">
        <v>60</v>
      </c>
      <c r="AH745" t="s">
        <v>60</v>
      </c>
      <c r="AI745" t="b">
        <v>1</v>
      </c>
      <c r="AJ745" t="s">
        <v>60</v>
      </c>
      <c r="AK745" t="s">
        <v>60</v>
      </c>
      <c r="AL745" t="s">
        <v>60</v>
      </c>
      <c r="AM745" t="s">
        <v>60</v>
      </c>
      <c r="AN745" t="s">
        <v>60</v>
      </c>
      <c r="AO745" t="s">
        <v>70</v>
      </c>
      <c r="AP745" t="b">
        <v>0</v>
      </c>
      <c r="AQ745" t="b">
        <v>0</v>
      </c>
      <c r="AR745" t="s">
        <v>766</v>
      </c>
      <c r="AS745" t="b">
        <v>0</v>
      </c>
      <c r="AT745" t="s">
        <v>60</v>
      </c>
      <c r="AU745" t="s">
        <v>60</v>
      </c>
      <c r="AX745" t="s">
        <v>60</v>
      </c>
      <c r="AY745" t="s">
        <v>60</v>
      </c>
      <c r="BA745" t="b">
        <v>0</v>
      </c>
      <c r="BB745" t="s">
        <v>60</v>
      </c>
      <c r="BD745" t="s">
        <v>60</v>
      </c>
    </row>
    <row r="746" spans="1:56" x14ac:dyDescent="0.25">
      <c r="A746" t="s">
        <v>161</v>
      </c>
      <c r="B746" t="s">
        <v>871</v>
      </c>
      <c r="C746">
        <v>1001310</v>
      </c>
      <c r="D746" t="s">
        <v>102</v>
      </c>
      <c r="E746" t="s">
        <v>102</v>
      </c>
      <c r="G746" t="s">
        <v>444</v>
      </c>
      <c r="H746" t="str">
        <f>"01709"</f>
        <v>01709</v>
      </c>
      <c r="I746" t="s">
        <v>60</v>
      </c>
      <c r="J746" t="s">
        <v>862</v>
      </c>
      <c r="K746" t="s">
        <v>62</v>
      </c>
      <c r="L746" t="str">
        <f>"0"</f>
        <v>0</v>
      </c>
      <c r="N746" t="str">
        <f t="shared" si="28"/>
        <v>0</v>
      </c>
      <c r="P746" t="s">
        <v>78</v>
      </c>
      <c r="Q746" t="s">
        <v>79</v>
      </c>
      <c r="R746" t="s">
        <v>79</v>
      </c>
      <c r="S746" t="s">
        <v>65</v>
      </c>
      <c r="T746" t="s">
        <v>66</v>
      </c>
      <c r="U746" t="s">
        <v>67</v>
      </c>
      <c r="V746" t="s">
        <v>67</v>
      </c>
      <c r="X746" t="b">
        <v>1</v>
      </c>
      <c r="Y746" t="b">
        <v>1</v>
      </c>
      <c r="Z746" t="b">
        <v>1</v>
      </c>
      <c r="AA746">
        <v>103</v>
      </c>
      <c r="AB746">
        <v>230</v>
      </c>
      <c r="AC746" t="s">
        <v>68</v>
      </c>
      <c r="AD746" t="b">
        <v>0</v>
      </c>
      <c r="AE746" t="b">
        <v>0</v>
      </c>
      <c r="AF746" t="s">
        <v>69</v>
      </c>
      <c r="AG746" t="s">
        <v>60</v>
      </c>
      <c r="AH746" t="s">
        <v>60</v>
      </c>
      <c r="AI746" t="b">
        <v>1</v>
      </c>
      <c r="AJ746" t="s">
        <v>60</v>
      </c>
      <c r="AK746" t="s">
        <v>60</v>
      </c>
      <c r="AL746" t="s">
        <v>60</v>
      </c>
      <c r="AM746" t="s">
        <v>60</v>
      </c>
      <c r="AN746" t="s">
        <v>60</v>
      </c>
      <c r="AO746" t="s">
        <v>70</v>
      </c>
      <c r="AP746" t="b">
        <v>0</v>
      </c>
      <c r="AQ746" t="b">
        <v>0</v>
      </c>
      <c r="AR746" t="s">
        <v>71</v>
      </c>
      <c r="AS746" t="b">
        <v>0</v>
      </c>
      <c r="AT746" t="s">
        <v>60</v>
      </c>
      <c r="AU746" t="s">
        <v>60</v>
      </c>
      <c r="AX746" t="s">
        <v>60</v>
      </c>
      <c r="AY746" t="s">
        <v>60</v>
      </c>
      <c r="BA746" t="b">
        <v>0</v>
      </c>
      <c r="BB746" t="s">
        <v>60</v>
      </c>
      <c r="BD746" t="s">
        <v>60</v>
      </c>
    </row>
    <row r="747" spans="1:56" x14ac:dyDescent="0.25">
      <c r="A747" t="s">
        <v>161</v>
      </c>
      <c r="B747" t="s">
        <v>872</v>
      </c>
      <c r="C747">
        <v>1001350</v>
      </c>
      <c r="D747" t="s">
        <v>102</v>
      </c>
      <c r="E747" t="s">
        <v>102</v>
      </c>
      <c r="F747" t="s">
        <v>873</v>
      </c>
      <c r="G747" t="s">
        <v>874</v>
      </c>
      <c r="H747" t="str">
        <f>"01266"</f>
        <v>01266</v>
      </c>
      <c r="I747" t="s">
        <v>60</v>
      </c>
      <c r="J747" t="s">
        <v>875</v>
      </c>
      <c r="K747" t="s">
        <v>62</v>
      </c>
      <c r="L747">
        <v>25</v>
      </c>
      <c r="N747" t="str">
        <f t="shared" si="28"/>
        <v>0</v>
      </c>
      <c r="O747">
        <v>25</v>
      </c>
      <c r="P747" t="s">
        <v>96</v>
      </c>
      <c r="Q747" t="s">
        <v>64</v>
      </c>
      <c r="S747" t="s">
        <v>65</v>
      </c>
      <c r="T747" t="s">
        <v>66</v>
      </c>
      <c r="U747" t="s">
        <v>67</v>
      </c>
      <c r="V747" t="s">
        <v>67</v>
      </c>
      <c r="X747" t="b">
        <v>1</v>
      </c>
      <c r="Y747" t="b">
        <v>1</v>
      </c>
      <c r="Z747" t="b">
        <v>1</v>
      </c>
      <c r="AA747">
        <v>103</v>
      </c>
      <c r="AB747">
        <v>230</v>
      </c>
      <c r="AC747" t="s">
        <v>68</v>
      </c>
      <c r="AD747" t="b">
        <v>0</v>
      </c>
      <c r="AE747" t="b">
        <v>0</v>
      </c>
      <c r="AF747" t="s">
        <v>69</v>
      </c>
      <c r="AG747" t="s">
        <v>60</v>
      </c>
      <c r="AH747" t="s">
        <v>60</v>
      </c>
      <c r="AI747" t="b">
        <v>1</v>
      </c>
      <c r="AJ747" t="s">
        <v>92</v>
      </c>
      <c r="AK747" t="s">
        <v>60</v>
      </c>
      <c r="AL747" t="s">
        <v>60</v>
      </c>
      <c r="AM747" t="s">
        <v>60</v>
      </c>
      <c r="AN747" t="s">
        <v>60</v>
      </c>
      <c r="AO747" t="s">
        <v>70</v>
      </c>
      <c r="AP747" t="b">
        <v>0</v>
      </c>
      <c r="AQ747" t="b">
        <v>0</v>
      </c>
      <c r="AR747" t="s">
        <v>766</v>
      </c>
      <c r="AS747" t="b">
        <v>0</v>
      </c>
      <c r="AT747" t="s">
        <v>72</v>
      </c>
      <c r="AU747" t="s">
        <v>60</v>
      </c>
      <c r="AX747" t="s">
        <v>60</v>
      </c>
      <c r="AY747" t="s">
        <v>60</v>
      </c>
      <c r="BA747" t="b">
        <v>0</v>
      </c>
      <c r="BB747" t="s">
        <v>60</v>
      </c>
      <c r="BD747" t="s">
        <v>60</v>
      </c>
    </row>
    <row r="748" spans="1:56" x14ac:dyDescent="0.25">
      <c r="A748" t="s">
        <v>161</v>
      </c>
      <c r="B748" t="s">
        <v>867</v>
      </c>
      <c r="C748">
        <v>1001310</v>
      </c>
      <c r="D748" t="s">
        <v>98</v>
      </c>
      <c r="E748" t="s">
        <v>98</v>
      </c>
      <c r="F748" t="s">
        <v>868</v>
      </c>
      <c r="G748" t="s">
        <v>874</v>
      </c>
      <c r="H748" t="str">
        <f>"01269"</f>
        <v>01269</v>
      </c>
      <c r="I748" t="s">
        <v>60</v>
      </c>
      <c r="J748" t="s">
        <v>870</v>
      </c>
      <c r="K748" t="s">
        <v>62</v>
      </c>
      <c r="L748">
        <v>25</v>
      </c>
      <c r="N748" t="str">
        <f t="shared" si="28"/>
        <v>0</v>
      </c>
      <c r="O748">
        <v>25</v>
      </c>
      <c r="P748" t="s">
        <v>96</v>
      </c>
      <c r="Q748" t="s">
        <v>79</v>
      </c>
      <c r="R748" t="s">
        <v>79</v>
      </c>
      <c r="S748" t="s">
        <v>65</v>
      </c>
      <c r="T748" t="s">
        <v>66</v>
      </c>
      <c r="U748" t="s">
        <v>67</v>
      </c>
      <c r="V748" t="s">
        <v>67</v>
      </c>
      <c r="X748" t="b">
        <v>1</v>
      </c>
      <c r="Y748" t="b">
        <v>1</v>
      </c>
      <c r="Z748" t="b">
        <v>1</v>
      </c>
      <c r="AA748">
        <v>103</v>
      </c>
      <c r="AB748">
        <v>230</v>
      </c>
      <c r="AC748" t="s">
        <v>68</v>
      </c>
      <c r="AD748" t="b">
        <v>0</v>
      </c>
      <c r="AE748" t="b">
        <v>0</v>
      </c>
      <c r="AF748" t="s">
        <v>69</v>
      </c>
      <c r="AG748" t="s">
        <v>60</v>
      </c>
      <c r="AH748" t="s">
        <v>60</v>
      </c>
      <c r="AI748" t="b">
        <v>1</v>
      </c>
      <c r="AJ748" t="s">
        <v>60</v>
      </c>
      <c r="AK748" t="s">
        <v>60</v>
      </c>
      <c r="AL748" t="s">
        <v>60</v>
      </c>
      <c r="AM748" t="s">
        <v>60</v>
      </c>
      <c r="AN748" t="s">
        <v>60</v>
      </c>
      <c r="AO748" t="s">
        <v>70</v>
      </c>
      <c r="AP748" t="b">
        <v>0</v>
      </c>
      <c r="AQ748" t="b">
        <v>0</v>
      </c>
      <c r="AR748" t="s">
        <v>766</v>
      </c>
      <c r="AS748" t="b">
        <v>0</v>
      </c>
      <c r="AT748" t="s">
        <v>60</v>
      </c>
      <c r="AU748" t="s">
        <v>60</v>
      </c>
      <c r="AX748" t="s">
        <v>60</v>
      </c>
      <c r="AY748" t="s">
        <v>60</v>
      </c>
      <c r="BA748" t="b">
        <v>0</v>
      </c>
      <c r="BB748" t="s">
        <v>60</v>
      </c>
      <c r="BD748" t="s">
        <v>60</v>
      </c>
    </row>
    <row r="749" spans="1:56" x14ac:dyDescent="0.25">
      <c r="A749" t="s">
        <v>161</v>
      </c>
      <c r="B749" t="s">
        <v>832</v>
      </c>
      <c r="C749">
        <v>1001380</v>
      </c>
      <c r="D749" t="s">
        <v>102</v>
      </c>
      <c r="E749" t="s">
        <v>102</v>
      </c>
      <c r="G749" t="s">
        <v>856</v>
      </c>
      <c r="H749" t="str">
        <f>"01703"</f>
        <v>01703</v>
      </c>
      <c r="I749" t="s">
        <v>60</v>
      </c>
      <c r="J749" t="s">
        <v>833</v>
      </c>
      <c r="K749" t="s">
        <v>62</v>
      </c>
      <c r="L749">
        <v>25</v>
      </c>
      <c r="N749" t="str">
        <f t="shared" si="28"/>
        <v>0</v>
      </c>
      <c r="O749">
        <v>25</v>
      </c>
      <c r="P749" t="s">
        <v>96</v>
      </c>
      <c r="Q749" t="s">
        <v>64</v>
      </c>
      <c r="R749" t="s">
        <v>79</v>
      </c>
      <c r="S749" t="s">
        <v>65</v>
      </c>
      <c r="T749" t="s">
        <v>66</v>
      </c>
      <c r="U749" t="s">
        <v>67</v>
      </c>
      <c r="V749" t="s">
        <v>67</v>
      </c>
      <c r="X749" t="b">
        <v>1</v>
      </c>
      <c r="Y749" t="b">
        <v>1</v>
      </c>
      <c r="Z749" t="b">
        <v>1</v>
      </c>
      <c r="AA749">
        <v>103</v>
      </c>
      <c r="AB749">
        <v>230</v>
      </c>
      <c r="AC749" t="s">
        <v>68</v>
      </c>
      <c r="AD749" t="b">
        <v>0</v>
      </c>
      <c r="AE749" t="b">
        <v>0</v>
      </c>
      <c r="AF749" t="s">
        <v>69</v>
      </c>
      <c r="AG749" t="s">
        <v>60</v>
      </c>
      <c r="AH749" t="s">
        <v>60</v>
      </c>
      <c r="AI749" t="b">
        <v>1</v>
      </c>
      <c r="AJ749" t="s">
        <v>92</v>
      </c>
      <c r="AK749" t="s">
        <v>60</v>
      </c>
      <c r="AL749" t="s">
        <v>60</v>
      </c>
      <c r="AM749" t="s">
        <v>60</v>
      </c>
      <c r="AN749" t="s">
        <v>60</v>
      </c>
      <c r="AO749" t="s">
        <v>70</v>
      </c>
      <c r="AP749" t="b">
        <v>0</v>
      </c>
      <c r="AQ749" t="b">
        <v>0</v>
      </c>
      <c r="AR749" t="s">
        <v>71</v>
      </c>
      <c r="AS749" t="b">
        <v>0</v>
      </c>
      <c r="AT749" t="s">
        <v>72</v>
      </c>
      <c r="AU749" t="s">
        <v>60</v>
      </c>
      <c r="AX749" t="s">
        <v>60</v>
      </c>
      <c r="AY749" t="s">
        <v>60</v>
      </c>
      <c r="BA749" t="b">
        <v>0</v>
      </c>
      <c r="BB749" t="s">
        <v>60</v>
      </c>
      <c r="BD749" t="s">
        <v>60</v>
      </c>
    </row>
    <row r="750" spans="1:56" x14ac:dyDescent="0.25">
      <c r="A750" t="s">
        <v>161</v>
      </c>
      <c r="B750" t="s">
        <v>851</v>
      </c>
      <c r="C750">
        <v>1001340</v>
      </c>
      <c r="D750" t="s">
        <v>73</v>
      </c>
      <c r="E750" t="s">
        <v>73</v>
      </c>
      <c r="F750" t="s">
        <v>852</v>
      </c>
      <c r="G750" t="s">
        <v>876</v>
      </c>
      <c r="H750" t="str">
        <f>"01708"</f>
        <v>01708</v>
      </c>
      <c r="I750" t="s">
        <v>60</v>
      </c>
      <c r="J750" t="s">
        <v>854</v>
      </c>
      <c r="K750" t="s">
        <v>62</v>
      </c>
      <c r="L750">
        <v>26</v>
      </c>
      <c r="N750" t="str">
        <f t="shared" si="28"/>
        <v>0</v>
      </c>
      <c r="O750">
        <v>26</v>
      </c>
      <c r="P750" t="s">
        <v>96</v>
      </c>
      <c r="Q750" t="s">
        <v>79</v>
      </c>
      <c r="R750" t="s">
        <v>79</v>
      </c>
      <c r="S750" t="s">
        <v>65</v>
      </c>
      <c r="T750" t="s">
        <v>66</v>
      </c>
      <c r="U750" t="s">
        <v>67</v>
      </c>
      <c r="V750" t="s">
        <v>67</v>
      </c>
      <c r="X750" t="b">
        <v>1</v>
      </c>
      <c r="Y750" t="b">
        <v>1</v>
      </c>
      <c r="Z750" t="b">
        <v>1</v>
      </c>
      <c r="AA750">
        <v>103</v>
      </c>
      <c r="AB750">
        <v>230</v>
      </c>
      <c r="AC750" t="s">
        <v>68</v>
      </c>
      <c r="AD750" t="b">
        <v>0</v>
      </c>
      <c r="AE750" t="b">
        <v>0</v>
      </c>
      <c r="AF750" t="s">
        <v>69</v>
      </c>
      <c r="AG750" t="s">
        <v>60</v>
      </c>
      <c r="AH750" t="s">
        <v>60</v>
      </c>
      <c r="AI750" t="b">
        <v>1</v>
      </c>
      <c r="AJ750" t="s">
        <v>60</v>
      </c>
      <c r="AK750" t="s">
        <v>60</v>
      </c>
      <c r="AL750" t="s">
        <v>60</v>
      </c>
      <c r="AM750" t="s">
        <v>60</v>
      </c>
      <c r="AN750" t="s">
        <v>60</v>
      </c>
      <c r="AO750" t="s">
        <v>70</v>
      </c>
      <c r="AP750" t="b">
        <v>0</v>
      </c>
      <c r="AQ750" t="b">
        <v>0</v>
      </c>
      <c r="AR750" t="s">
        <v>71</v>
      </c>
      <c r="AS750" t="b">
        <v>0</v>
      </c>
      <c r="AT750" t="s">
        <v>60</v>
      </c>
      <c r="AU750" t="s">
        <v>60</v>
      </c>
      <c r="AX750" t="s">
        <v>60</v>
      </c>
      <c r="AY750" t="s">
        <v>60</v>
      </c>
      <c r="BA750" t="b">
        <v>0</v>
      </c>
      <c r="BB750" t="s">
        <v>60</v>
      </c>
      <c r="BD750" t="s">
        <v>60</v>
      </c>
    </row>
    <row r="751" spans="1:56" x14ac:dyDescent="0.25">
      <c r="A751" t="s">
        <v>761</v>
      </c>
      <c r="B751" t="s">
        <v>863</v>
      </c>
      <c r="C751">
        <v>1000410</v>
      </c>
      <c r="D751" t="s">
        <v>73</v>
      </c>
      <c r="E751" t="s">
        <v>73</v>
      </c>
      <c r="F751" t="s">
        <v>864</v>
      </c>
      <c r="G751" t="s">
        <v>877</v>
      </c>
      <c r="H751" t="str">
        <f>"01276"</f>
        <v>01276</v>
      </c>
      <c r="I751" t="s">
        <v>60</v>
      </c>
      <c r="J751" t="s">
        <v>865</v>
      </c>
      <c r="K751" t="s">
        <v>62</v>
      </c>
      <c r="L751">
        <v>25</v>
      </c>
      <c r="N751" t="str">
        <f t="shared" si="28"/>
        <v>0</v>
      </c>
      <c r="O751">
        <v>25</v>
      </c>
      <c r="P751" t="s">
        <v>96</v>
      </c>
      <c r="Q751" t="s">
        <v>79</v>
      </c>
      <c r="S751" t="s">
        <v>65</v>
      </c>
      <c r="T751" t="s">
        <v>66</v>
      </c>
      <c r="U751" t="s">
        <v>67</v>
      </c>
      <c r="V751" t="s">
        <v>67</v>
      </c>
      <c r="X751" t="b">
        <v>1</v>
      </c>
      <c r="Y751" t="b">
        <v>1</v>
      </c>
      <c r="Z751" t="b">
        <v>1</v>
      </c>
      <c r="AA751">
        <v>103</v>
      </c>
      <c r="AB751">
        <v>230</v>
      </c>
      <c r="AC751" t="s">
        <v>68</v>
      </c>
      <c r="AD751" t="b">
        <v>0</v>
      </c>
      <c r="AE751" t="b">
        <v>0</v>
      </c>
      <c r="AF751" t="s">
        <v>69</v>
      </c>
      <c r="AG751" t="s">
        <v>60</v>
      </c>
      <c r="AH751" t="s">
        <v>60</v>
      </c>
      <c r="AI751" t="b">
        <v>1</v>
      </c>
      <c r="AJ751" t="s">
        <v>60</v>
      </c>
      <c r="AK751" t="s">
        <v>60</v>
      </c>
      <c r="AL751" t="s">
        <v>60</v>
      </c>
      <c r="AM751" t="s">
        <v>60</v>
      </c>
      <c r="AN751" t="s">
        <v>60</v>
      </c>
      <c r="AO751" t="s">
        <v>70</v>
      </c>
      <c r="AP751" t="b">
        <v>0</v>
      </c>
      <c r="AQ751" t="b">
        <v>0</v>
      </c>
      <c r="AR751" t="s">
        <v>766</v>
      </c>
      <c r="AS751" t="b">
        <v>0</v>
      </c>
      <c r="AT751" t="s">
        <v>72</v>
      </c>
      <c r="AU751" t="s">
        <v>60</v>
      </c>
      <c r="AX751" t="s">
        <v>60</v>
      </c>
      <c r="AY751" t="s">
        <v>60</v>
      </c>
      <c r="BA751" t="b">
        <v>0</v>
      </c>
      <c r="BB751" t="s">
        <v>60</v>
      </c>
      <c r="BD751" t="s">
        <v>60</v>
      </c>
    </row>
    <row r="752" spans="1:56" x14ac:dyDescent="0.25">
      <c r="A752" t="s">
        <v>161</v>
      </c>
      <c r="B752" t="s">
        <v>878</v>
      </c>
      <c r="C752">
        <v>1001320</v>
      </c>
      <c r="D752" t="s">
        <v>85</v>
      </c>
      <c r="E752" t="s">
        <v>85</v>
      </c>
      <c r="G752" t="s">
        <v>846</v>
      </c>
      <c r="H752" t="str">
        <f>"01252"</f>
        <v>01252</v>
      </c>
      <c r="I752" t="s">
        <v>60</v>
      </c>
      <c r="J752" t="s">
        <v>847</v>
      </c>
      <c r="K752" t="s">
        <v>62</v>
      </c>
      <c r="L752">
        <v>25</v>
      </c>
      <c r="N752" t="str">
        <f t="shared" si="28"/>
        <v>0</v>
      </c>
      <c r="O752">
        <v>25</v>
      </c>
      <c r="P752" t="s">
        <v>96</v>
      </c>
      <c r="Q752" t="s">
        <v>64</v>
      </c>
      <c r="R752" t="s">
        <v>79</v>
      </c>
      <c r="S752" t="s">
        <v>65</v>
      </c>
      <c r="T752" t="s">
        <v>66</v>
      </c>
      <c r="U752" t="s">
        <v>67</v>
      </c>
      <c r="V752" t="s">
        <v>67</v>
      </c>
      <c r="X752" t="b">
        <v>1</v>
      </c>
      <c r="Y752" t="b">
        <v>1</v>
      </c>
      <c r="Z752" t="b">
        <v>1</v>
      </c>
      <c r="AA752">
        <v>103</v>
      </c>
      <c r="AB752">
        <v>230</v>
      </c>
      <c r="AC752" t="s">
        <v>68</v>
      </c>
      <c r="AD752" t="b">
        <v>0</v>
      </c>
      <c r="AE752" t="b">
        <v>0</v>
      </c>
      <c r="AF752" t="s">
        <v>69</v>
      </c>
      <c r="AG752" t="s">
        <v>60</v>
      </c>
      <c r="AH752" t="s">
        <v>60</v>
      </c>
      <c r="AI752" t="b">
        <v>1</v>
      </c>
      <c r="AJ752" t="s">
        <v>92</v>
      </c>
      <c r="AK752" t="s">
        <v>60</v>
      </c>
      <c r="AL752" t="s">
        <v>60</v>
      </c>
      <c r="AM752" t="s">
        <v>60</v>
      </c>
      <c r="AN752" t="s">
        <v>60</v>
      </c>
      <c r="AO752" t="s">
        <v>70</v>
      </c>
      <c r="AP752" t="b">
        <v>0</v>
      </c>
      <c r="AQ752" t="b">
        <v>0</v>
      </c>
      <c r="AR752" t="s">
        <v>71</v>
      </c>
      <c r="AS752" t="b">
        <v>0</v>
      </c>
      <c r="AT752" t="s">
        <v>60</v>
      </c>
      <c r="AU752" t="s">
        <v>60</v>
      </c>
      <c r="AX752" t="s">
        <v>60</v>
      </c>
      <c r="AY752" t="s">
        <v>60</v>
      </c>
      <c r="BA752" t="b">
        <v>0</v>
      </c>
      <c r="BB752" t="s">
        <v>60</v>
      </c>
      <c r="BD752" t="s">
        <v>60</v>
      </c>
    </row>
    <row r="753" spans="1:56" x14ac:dyDescent="0.25">
      <c r="A753" t="s">
        <v>161</v>
      </c>
      <c r="B753" t="s">
        <v>849</v>
      </c>
      <c r="C753">
        <v>1001410</v>
      </c>
      <c r="D753" t="s">
        <v>105</v>
      </c>
      <c r="E753" t="s">
        <v>105</v>
      </c>
      <c r="F753" t="s">
        <v>174</v>
      </c>
      <c r="G753" t="s">
        <v>566</v>
      </c>
      <c r="H753" t="s">
        <v>175</v>
      </c>
      <c r="I753" t="s">
        <v>60</v>
      </c>
      <c r="J753" t="s">
        <v>176</v>
      </c>
      <c r="K753" t="s">
        <v>62</v>
      </c>
      <c r="L753">
        <v>25</v>
      </c>
      <c r="N753" t="str">
        <f t="shared" si="28"/>
        <v>0</v>
      </c>
      <c r="O753">
        <v>25</v>
      </c>
      <c r="P753" t="s">
        <v>96</v>
      </c>
      <c r="Q753" t="s">
        <v>64</v>
      </c>
      <c r="R753" t="s">
        <v>79</v>
      </c>
      <c r="S753" t="s">
        <v>65</v>
      </c>
      <c r="T753" t="s">
        <v>66</v>
      </c>
      <c r="U753" t="s">
        <v>67</v>
      </c>
      <c r="V753" t="s">
        <v>67</v>
      </c>
      <c r="X753" t="b">
        <v>1</v>
      </c>
      <c r="Y753" t="b">
        <v>1</v>
      </c>
      <c r="Z753" t="b">
        <v>1</v>
      </c>
      <c r="AA753">
        <v>103</v>
      </c>
      <c r="AB753">
        <v>230</v>
      </c>
      <c r="AC753" t="s">
        <v>68</v>
      </c>
      <c r="AD753" t="b">
        <v>0</v>
      </c>
      <c r="AE753" t="b">
        <v>0</v>
      </c>
      <c r="AF753" t="s">
        <v>69</v>
      </c>
      <c r="AG753" t="s">
        <v>60</v>
      </c>
      <c r="AH753" t="s">
        <v>60</v>
      </c>
      <c r="AI753" t="b">
        <v>1</v>
      </c>
      <c r="AJ753" t="s">
        <v>92</v>
      </c>
      <c r="AK753" t="s">
        <v>60</v>
      </c>
      <c r="AL753" t="s">
        <v>60</v>
      </c>
      <c r="AM753" t="s">
        <v>60</v>
      </c>
      <c r="AN753" t="s">
        <v>60</v>
      </c>
      <c r="AO753" t="s">
        <v>70</v>
      </c>
      <c r="AP753" t="b">
        <v>0</v>
      </c>
      <c r="AQ753" t="b">
        <v>0</v>
      </c>
      <c r="AR753" t="s">
        <v>71</v>
      </c>
      <c r="AS753" t="b">
        <v>0</v>
      </c>
      <c r="AT753" t="s">
        <v>60</v>
      </c>
      <c r="AU753" t="s">
        <v>60</v>
      </c>
      <c r="AX753" t="s">
        <v>60</v>
      </c>
      <c r="AY753" t="s">
        <v>60</v>
      </c>
      <c r="BA753" t="b">
        <v>0</v>
      </c>
      <c r="BB753" t="s">
        <v>60</v>
      </c>
      <c r="BD753" t="s">
        <v>60</v>
      </c>
    </row>
    <row r="754" spans="1:56" x14ac:dyDescent="0.25">
      <c r="A754" t="s">
        <v>161</v>
      </c>
      <c r="B754" t="s">
        <v>857</v>
      </c>
      <c r="C754">
        <v>1001320</v>
      </c>
      <c r="D754" t="s">
        <v>81</v>
      </c>
      <c r="E754" t="s">
        <v>81</v>
      </c>
      <c r="G754" t="s">
        <v>879</v>
      </c>
      <c r="H754" t="str">
        <f>"01551"</f>
        <v>01551</v>
      </c>
      <c r="I754" t="s">
        <v>60</v>
      </c>
      <c r="J754" t="s">
        <v>167</v>
      </c>
      <c r="K754" t="s">
        <v>62</v>
      </c>
      <c r="L754">
        <v>25</v>
      </c>
      <c r="N754" t="str">
        <f t="shared" si="28"/>
        <v>0</v>
      </c>
      <c r="O754">
        <v>25</v>
      </c>
      <c r="P754" t="s">
        <v>96</v>
      </c>
      <c r="Q754" t="s">
        <v>64</v>
      </c>
      <c r="R754" t="s">
        <v>79</v>
      </c>
      <c r="S754" t="s">
        <v>65</v>
      </c>
      <c r="T754" t="s">
        <v>66</v>
      </c>
      <c r="U754" t="s">
        <v>67</v>
      </c>
      <c r="V754" t="s">
        <v>67</v>
      </c>
      <c r="X754" t="b">
        <v>1</v>
      </c>
      <c r="Y754" t="b">
        <v>1</v>
      </c>
      <c r="Z754" t="b">
        <v>1</v>
      </c>
      <c r="AA754">
        <v>103</v>
      </c>
      <c r="AB754">
        <v>230</v>
      </c>
      <c r="AC754" t="s">
        <v>68</v>
      </c>
      <c r="AD754" t="b">
        <v>0</v>
      </c>
      <c r="AE754" t="b">
        <v>0</v>
      </c>
      <c r="AF754" t="s">
        <v>69</v>
      </c>
      <c r="AG754" t="s">
        <v>60</v>
      </c>
      <c r="AH754" t="s">
        <v>60</v>
      </c>
      <c r="AI754" t="b">
        <v>1</v>
      </c>
      <c r="AJ754" t="s">
        <v>92</v>
      </c>
      <c r="AK754" t="s">
        <v>60</v>
      </c>
      <c r="AL754" t="s">
        <v>60</v>
      </c>
      <c r="AM754" t="s">
        <v>60</v>
      </c>
      <c r="AN754" t="s">
        <v>60</v>
      </c>
      <c r="AO754" t="s">
        <v>70</v>
      </c>
      <c r="AP754" t="b">
        <v>0</v>
      </c>
      <c r="AQ754" t="b">
        <v>0</v>
      </c>
      <c r="AR754" t="s">
        <v>71</v>
      </c>
      <c r="AS754" t="b">
        <v>0</v>
      </c>
      <c r="AT754" t="s">
        <v>60</v>
      </c>
      <c r="AU754" t="s">
        <v>60</v>
      </c>
      <c r="AX754" t="s">
        <v>60</v>
      </c>
      <c r="AY754" t="s">
        <v>60</v>
      </c>
      <c r="BA754" t="b">
        <v>0</v>
      </c>
      <c r="BB754" t="s">
        <v>60</v>
      </c>
      <c r="BD754" t="s">
        <v>60</v>
      </c>
    </row>
    <row r="755" spans="1:56" x14ac:dyDescent="0.25">
      <c r="A755" t="s">
        <v>161</v>
      </c>
      <c r="B755" t="s">
        <v>880</v>
      </c>
      <c r="C755">
        <v>1001350</v>
      </c>
      <c r="D755" t="s">
        <v>81</v>
      </c>
      <c r="E755" t="s">
        <v>81</v>
      </c>
      <c r="F755" t="s">
        <v>842</v>
      </c>
      <c r="G755" t="s">
        <v>803</v>
      </c>
      <c r="H755" t="str">
        <f>"01258"</f>
        <v>01258</v>
      </c>
      <c r="I755" t="s">
        <v>60</v>
      </c>
      <c r="J755" t="s">
        <v>844</v>
      </c>
      <c r="K755" t="s">
        <v>62</v>
      </c>
      <c r="L755">
        <v>25</v>
      </c>
      <c r="N755" t="str">
        <f t="shared" si="28"/>
        <v>0</v>
      </c>
      <c r="O755">
        <v>25</v>
      </c>
      <c r="P755" t="s">
        <v>96</v>
      </c>
      <c r="Q755" t="s">
        <v>64</v>
      </c>
      <c r="S755" t="s">
        <v>65</v>
      </c>
      <c r="T755" t="s">
        <v>66</v>
      </c>
      <c r="U755" t="s">
        <v>67</v>
      </c>
      <c r="V755" t="s">
        <v>67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68</v>
      </c>
      <c r="AD755" t="b">
        <v>0</v>
      </c>
      <c r="AE755" t="b">
        <v>0</v>
      </c>
      <c r="AF755" t="s">
        <v>69</v>
      </c>
      <c r="AG755" t="s">
        <v>60</v>
      </c>
      <c r="AH755" t="s">
        <v>60</v>
      </c>
      <c r="AI755" t="b">
        <v>1</v>
      </c>
      <c r="AJ755" t="s">
        <v>92</v>
      </c>
      <c r="AK755" t="s">
        <v>60</v>
      </c>
      <c r="AL755" t="s">
        <v>60</v>
      </c>
      <c r="AM755" t="s">
        <v>60</v>
      </c>
      <c r="AN755" t="s">
        <v>60</v>
      </c>
      <c r="AO755" t="s">
        <v>70</v>
      </c>
      <c r="AP755" t="b">
        <v>0</v>
      </c>
      <c r="AQ755" t="b">
        <v>0</v>
      </c>
      <c r="AR755" t="s">
        <v>71</v>
      </c>
      <c r="AS755" t="b">
        <v>0</v>
      </c>
      <c r="AT755" t="s">
        <v>60</v>
      </c>
      <c r="AU755" t="s">
        <v>60</v>
      </c>
      <c r="AX755" t="s">
        <v>60</v>
      </c>
      <c r="AY755" t="s">
        <v>60</v>
      </c>
      <c r="BA755" t="b">
        <v>0</v>
      </c>
      <c r="BB755" t="s">
        <v>60</v>
      </c>
      <c r="BD755" t="s">
        <v>60</v>
      </c>
    </row>
    <row r="756" spans="1:56" x14ac:dyDescent="0.25">
      <c r="A756" t="s">
        <v>161</v>
      </c>
      <c r="B756" t="s">
        <v>850</v>
      </c>
      <c r="C756">
        <v>1001350</v>
      </c>
      <c r="D756" t="s">
        <v>85</v>
      </c>
      <c r="E756" t="s">
        <v>85</v>
      </c>
      <c r="F756" t="s">
        <v>171</v>
      </c>
      <c r="G756" t="s">
        <v>471</v>
      </c>
      <c r="H756" t="str">
        <f>"01268"</f>
        <v>01268</v>
      </c>
      <c r="I756" t="s">
        <v>60</v>
      </c>
      <c r="J756" t="s">
        <v>172</v>
      </c>
      <c r="K756" t="s">
        <v>62</v>
      </c>
      <c r="L756">
        <v>25</v>
      </c>
      <c r="N756" t="str">
        <f t="shared" si="28"/>
        <v>0</v>
      </c>
      <c r="O756">
        <v>25</v>
      </c>
      <c r="P756" t="s">
        <v>96</v>
      </c>
      <c r="Q756" t="s">
        <v>64</v>
      </c>
      <c r="S756" t="s">
        <v>65</v>
      </c>
      <c r="T756" t="s">
        <v>66</v>
      </c>
      <c r="U756" t="s">
        <v>67</v>
      </c>
      <c r="V756" t="s">
        <v>67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68</v>
      </c>
      <c r="AD756" t="b">
        <v>0</v>
      </c>
      <c r="AE756" t="b">
        <v>0</v>
      </c>
      <c r="AF756" t="s">
        <v>69</v>
      </c>
      <c r="AG756" t="s">
        <v>60</v>
      </c>
      <c r="AH756" t="s">
        <v>60</v>
      </c>
      <c r="AI756" t="b">
        <v>1</v>
      </c>
      <c r="AJ756" t="s">
        <v>92</v>
      </c>
      <c r="AK756" t="s">
        <v>60</v>
      </c>
      <c r="AL756" t="s">
        <v>60</v>
      </c>
      <c r="AM756" t="s">
        <v>60</v>
      </c>
      <c r="AN756" t="s">
        <v>60</v>
      </c>
      <c r="AO756" t="s">
        <v>70</v>
      </c>
      <c r="AP756" t="b">
        <v>0</v>
      </c>
      <c r="AQ756" t="b">
        <v>0</v>
      </c>
      <c r="AR756" t="s">
        <v>71</v>
      </c>
      <c r="AS756" t="b">
        <v>0</v>
      </c>
      <c r="AT756" t="s">
        <v>60</v>
      </c>
      <c r="AU756" t="s">
        <v>60</v>
      </c>
      <c r="AX756" t="s">
        <v>60</v>
      </c>
      <c r="AY756" t="s">
        <v>60</v>
      </c>
      <c r="BA756" t="b">
        <v>0</v>
      </c>
      <c r="BB756" t="s">
        <v>60</v>
      </c>
      <c r="BD756" t="s">
        <v>60</v>
      </c>
    </row>
    <row r="757" spans="1:56" x14ac:dyDescent="0.25">
      <c r="A757" t="s">
        <v>161</v>
      </c>
      <c r="B757" t="s">
        <v>881</v>
      </c>
      <c r="C757">
        <v>1001400</v>
      </c>
      <c r="D757" t="s">
        <v>58</v>
      </c>
      <c r="E757" t="s">
        <v>58</v>
      </c>
      <c r="G757" t="s">
        <v>882</v>
      </c>
      <c r="H757">
        <v>99814</v>
      </c>
      <c r="I757" t="s">
        <v>60</v>
      </c>
      <c r="J757" t="s">
        <v>883</v>
      </c>
      <c r="K757" t="s">
        <v>62</v>
      </c>
      <c r="L757">
        <v>26</v>
      </c>
      <c r="N757" t="str">
        <f t="shared" si="28"/>
        <v>0</v>
      </c>
      <c r="O757">
        <v>26</v>
      </c>
      <c r="P757" t="s">
        <v>96</v>
      </c>
      <c r="Q757" t="s">
        <v>79</v>
      </c>
      <c r="R757" t="s">
        <v>79</v>
      </c>
      <c r="S757" t="s">
        <v>65</v>
      </c>
      <c r="T757" t="s">
        <v>66</v>
      </c>
      <c r="U757" t="s">
        <v>67</v>
      </c>
      <c r="V757" t="s">
        <v>67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68</v>
      </c>
      <c r="AD757" t="b">
        <v>0</v>
      </c>
      <c r="AE757" t="b">
        <v>0</v>
      </c>
      <c r="AF757" t="s">
        <v>69</v>
      </c>
      <c r="AG757" t="s">
        <v>60</v>
      </c>
      <c r="AH757" t="s">
        <v>60</v>
      </c>
      <c r="AI757" t="b">
        <v>1</v>
      </c>
      <c r="AJ757" t="s">
        <v>60</v>
      </c>
      <c r="AK757" t="s">
        <v>60</v>
      </c>
      <c r="AL757" t="s">
        <v>60</v>
      </c>
      <c r="AM757" t="s">
        <v>60</v>
      </c>
      <c r="AN757" t="s">
        <v>116</v>
      </c>
      <c r="AO757" t="s">
        <v>70</v>
      </c>
      <c r="AP757" t="b">
        <v>0</v>
      </c>
      <c r="AQ757" t="b">
        <v>0</v>
      </c>
      <c r="AR757" t="s">
        <v>71</v>
      </c>
      <c r="AS757" t="b">
        <v>0</v>
      </c>
      <c r="AT757" t="s">
        <v>60</v>
      </c>
      <c r="AU757" t="s">
        <v>60</v>
      </c>
      <c r="AX757" t="s">
        <v>60</v>
      </c>
      <c r="AY757" t="s">
        <v>60</v>
      </c>
      <c r="BA757" t="b">
        <v>0</v>
      </c>
      <c r="BB757" t="s">
        <v>60</v>
      </c>
      <c r="BD757" t="s">
        <v>60</v>
      </c>
    </row>
    <row r="758" spans="1:56" x14ac:dyDescent="0.25">
      <c r="A758" t="s">
        <v>161</v>
      </c>
      <c r="B758" t="s">
        <v>851</v>
      </c>
      <c r="C758">
        <v>1001340</v>
      </c>
      <c r="D758" t="s">
        <v>98</v>
      </c>
      <c r="E758" t="s">
        <v>98</v>
      </c>
      <c r="F758" t="s">
        <v>758</v>
      </c>
      <c r="G758" t="s">
        <v>884</v>
      </c>
      <c r="I758" t="s">
        <v>60</v>
      </c>
      <c r="J758" t="s">
        <v>837</v>
      </c>
      <c r="K758" t="s">
        <v>62</v>
      </c>
      <c r="L758">
        <v>25</v>
      </c>
      <c r="N758" t="str">
        <f t="shared" si="28"/>
        <v>0</v>
      </c>
      <c r="O758">
        <v>25</v>
      </c>
      <c r="P758" t="s">
        <v>96</v>
      </c>
      <c r="Q758" t="s">
        <v>79</v>
      </c>
      <c r="S758" t="s">
        <v>65</v>
      </c>
      <c r="T758" t="s">
        <v>66</v>
      </c>
      <c r="U758" t="s">
        <v>67</v>
      </c>
      <c r="V758" t="s">
        <v>67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68</v>
      </c>
      <c r="AD758" t="b">
        <v>0</v>
      </c>
      <c r="AE758" t="b">
        <v>0</v>
      </c>
      <c r="AF758" t="s">
        <v>69</v>
      </c>
      <c r="AG758" t="s">
        <v>60</v>
      </c>
      <c r="AH758" t="s">
        <v>60</v>
      </c>
      <c r="AI758" t="b">
        <v>1</v>
      </c>
      <c r="AJ758" t="s">
        <v>60</v>
      </c>
      <c r="AK758" t="s">
        <v>60</v>
      </c>
      <c r="AL758" t="s">
        <v>60</v>
      </c>
      <c r="AM758" t="s">
        <v>60</v>
      </c>
      <c r="AN758" t="s">
        <v>60</v>
      </c>
      <c r="AO758" t="s">
        <v>70</v>
      </c>
      <c r="AP758" t="b">
        <v>0</v>
      </c>
      <c r="AQ758" t="b">
        <v>0</v>
      </c>
      <c r="AR758" t="s">
        <v>71</v>
      </c>
      <c r="AS758" t="b">
        <v>0</v>
      </c>
      <c r="AT758" t="s">
        <v>60</v>
      </c>
      <c r="AU758" t="s">
        <v>60</v>
      </c>
      <c r="AX758" t="s">
        <v>60</v>
      </c>
      <c r="AY758" t="s">
        <v>60</v>
      </c>
      <c r="BA758" t="b">
        <v>0</v>
      </c>
      <c r="BB758" t="s">
        <v>60</v>
      </c>
      <c r="BD758" t="s">
        <v>60</v>
      </c>
    </row>
    <row r="759" spans="1:56" x14ac:dyDescent="0.25">
      <c r="A759" t="s">
        <v>161</v>
      </c>
      <c r="B759" t="s">
        <v>851</v>
      </c>
      <c r="C759">
        <v>1001340</v>
      </c>
      <c r="D759" t="s">
        <v>98</v>
      </c>
      <c r="E759" t="s">
        <v>98</v>
      </c>
      <c r="F759" t="s">
        <v>842</v>
      </c>
      <c r="G759" t="s">
        <v>885</v>
      </c>
      <c r="H759" t="str">
        <f>"01258"</f>
        <v>01258</v>
      </c>
      <c r="I759" t="s">
        <v>60</v>
      </c>
      <c r="J759" t="s">
        <v>844</v>
      </c>
      <c r="K759" t="s">
        <v>62</v>
      </c>
      <c r="L759">
        <v>25</v>
      </c>
      <c r="N759" t="str">
        <f t="shared" si="28"/>
        <v>0</v>
      </c>
      <c r="O759">
        <v>25</v>
      </c>
      <c r="P759" t="s">
        <v>96</v>
      </c>
      <c r="Q759" t="s">
        <v>79</v>
      </c>
      <c r="R759" t="s">
        <v>79</v>
      </c>
      <c r="S759" t="s">
        <v>65</v>
      </c>
      <c r="T759" t="s">
        <v>66</v>
      </c>
      <c r="U759" t="s">
        <v>67</v>
      </c>
      <c r="V759" t="s">
        <v>67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68</v>
      </c>
      <c r="AD759" t="b">
        <v>0</v>
      </c>
      <c r="AE759" t="b">
        <v>0</v>
      </c>
      <c r="AF759" t="s">
        <v>69</v>
      </c>
      <c r="AG759" t="s">
        <v>60</v>
      </c>
      <c r="AH759" t="s">
        <v>60</v>
      </c>
      <c r="AI759" t="b">
        <v>1</v>
      </c>
      <c r="AJ759" t="s">
        <v>60</v>
      </c>
      <c r="AK759" t="s">
        <v>60</v>
      </c>
      <c r="AL759" t="s">
        <v>60</v>
      </c>
      <c r="AM759" t="s">
        <v>60</v>
      </c>
      <c r="AN759" t="s">
        <v>60</v>
      </c>
      <c r="AO759" t="s">
        <v>70</v>
      </c>
      <c r="AP759" t="b">
        <v>0</v>
      </c>
      <c r="AQ759" t="b">
        <v>0</v>
      </c>
      <c r="AR759" t="s">
        <v>71</v>
      </c>
      <c r="AS759" t="b">
        <v>0</v>
      </c>
      <c r="AT759" t="s">
        <v>60</v>
      </c>
      <c r="AU759" t="s">
        <v>60</v>
      </c>
      <c r="AX759" t="s">
        <v>60</v>
      </c>
      <c r="AY759" t="s">
        <v>60</v>
      </c>
      <c r="BA759" t="b">
        <v>0</v>
      </c>
      <c r="BB759" t="s">
        <v>60</v>
      </c>
      <c r="BD759" t="s">
        <v>60</v>
      </c>
    </row>
    <row r="760" spans="1:56" x14ac:dyDescent="0.25">
      <c r="A760" t="s">
        <v>161</v>
      </c>
      <c r="B760" t="s">
        <v>857</v>
      </c>
      <c r="C760">
        <v>1001320</v>
      </c>
      <c r="D760" t="s">
        <v>98</v>
      </c>
      <c r="E760" t="s">
        <v>98</v>
      </c>
      <c r="G760" t="s">
        <v>886</v>
      </c>
      <c r="H760" t="str">
        <f>"01551"</f>
        <v>01551</v>
      </c>
      <c r="I760" t="s">
        <v>60</v>
      </c>
      <c r="J760" t="s">
        <v>167</v>
      </c>
      <c r="K760" t="s">
        <v>62</v>
      </c>
      <c r="L760">
        <v>25</v>
      </c>
      <c r="N760" t="str">
        <f t="shared" si="28"/>
        <v>0</v>
      </c>
      <c r="O760">
        <v>25</v>
      </c>
      <c r="P760" t="s">
        <v>96</v>
      </c>
      <c r="Q760" t="s">
        <v>64</v>
      </c>
      <c r="R760" t="s">
        <v>79</v>
      </c>
      <c r="S760" t="s">
        <v>65</v>
      </c>
      <c r="T760" t="s">
        <v>66</v>
      </c>
      <c r="U760" t="s">
        <v>67</v>
      </c>
      <c r="V760" t="s">
        <v>67</v>
      </c>
      <c r="X760" t="b">
        <v>1</v>
      </c>
      <c r="Y760" t="b">
        <v>1</v>
      </c>
      <c r="Z760" t="b">
        <v>1</v>
      </c>
      <c r="AA760">
        <v>103</v>
      </c>
      <c r="AB760">
        <v>230</v>
      </c>
      <c r="AC760" t="s">
        <v>68</v>
      </c>
      <c r="AD760" t="b">
        <v>0</v>
      </c>
      <c r="AE760" t="b">
        <v>0</v>
      </c>
      <c r="AF760" t="s">
        <v>69</v>
      </c>
      <c r="AG760" t="s">
        <v>60</v>
      </c>
      <c r="AH760" t="s">
        <v>60</v>
      </c>
      <c r="AI760" t="b">
        <v>1</v>
      </c>
      <c r="AJ760" t="s">
        <v>92</v>
      </c>
      <c r="AK760" t="s">
        <v>60</v>
      </c>
      <c r="AL760" t="s">
        <v>60</v>
      </c>
      <c r="AM760" t="s">
        <v>60</v>
      </c>
      <c r="AN760" t="s">
        <v>60</v>
      </c>
      <c r="AO760" t="s">
        <v>70</v>
      </c>
      <c r="AP760" t="b">
        <v>0</v>
      </c>
      <c r="AQ760" t="b">
        <v>0</v>
      </c>
      <c r="AR760" t="s">
        <v>71</v>
      </c>
      <c r="AS760" t="b">
        <v>0</v>
      </c>
      <c r="AT760" t="s">
        <v>60</v>
      </c>
      <c r="AU760" t="s">
        <v>60</v>
      </c>
      <c r="AX760" t="s">
        <v>60</v>
      </c>
      <c r="AY760" t="s">
        <v>60</v>
      </c>
      <c r="BA760" t="b">
        <v>0</v>
      </c>
      <c r="BB760" t="s">
        <v>60</v>
      </c>
      <c r="BD760" t="s">
        <v>60</v>
      </c>
    </row>
    <row r="761" spans="1:56" x14ac:dyDescent="0.25">
      <c r="A761" t="s">
        <v>161</v>
      </c>
      <c r="B761" t="s">
        <v>841</v>
      </c>
      <c r="C761">
        <v>1001380</v>
      </c>
      <c r="D761" t="s">
        <v>85</v>
      </c>
      <c r="E761" t="s">
        <v>85</v>
      </c>
      <c r="F761" t="s">
        <v>842</v>
      </c>
      <c r="G761" t="s">
        <v>887</v>
      </c>
      <c r="H761" t="str">
        <f>"01258"</f>
        <v>01258</v>
      </c>
      <c r="I761" t="s">
        <v>60</v>
      </c>
      <c r="J761" t="s">
        <v>844</v>
      </c>
      <c r="K761" t="s">
        <v>62</v>
      </c>
      <c r="L761">
        <v>25</v>
      </c>
      <c r="N761" t="str">
        <f t="shared" si="28"/>
        <v>0</v>
      </c>
      <c r="O761">
        <v>25</v>
      </c>
      <c r="P761" t="s">
        <v>96</v>
      </c>
      <c r="Q761" t="s">
        <v>64</v>
      </c>
      <c r="R761" t="s">
        <v>79</v>
      </c>
      <c r="S761" t="s">
        <v>65</v>
      </c>
      <c r="T761" t="s">
        <v>66</v>
      </c>
      <c r="U761" t="s">
        <v>67</v>
      </c>
      <c r="V761" t="s">
        <v>67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68</v>
      </c>
      <c r="AD761" t="b">
        <v>0</v>
      </c>
      <c r="AE761" t="b">
        <v>0</v>
      </c>
      <c r="AF761" t="s">
        <v>69</v>
      </c>
      <c r="AG761" t="s">
        <v>60</v>
      </c>
      <c r="AH761" t="s">
        <v>60</v>
      </c>
      <c r="AI761" t="b">
        <v>1</v>
      </c>
      <c r="AJ761" t="s">
        <v>92</v>
      </c>
      <c r="AK761" t="s">
        <v>60</v>
      </c>
      <c r="AL761" t="s">
        <v>60</v>
      </c>
      <c r="AM761" t="s">
        <v>60</v>
      </c>
      <c r="AN761" t="s">
        <v>60</v>
      </c>
      <c r="AO761" t="s">
        <v>70</v>
      </c>
      <c r="AP761" t="b">
        <v>0</v>
      </c>
      <c r="AQ761" t="b">
        <v>0</v>
      </c>
      <c r="AR761" t="s">
        <v>71</v>
      </c>
      <c r="AS761" t="b">
        <v>0</v>
      </c>
      <c r="AT761" t="s">
        <v>60</v>
      </c>
      <c r="AU761" t="s">
        <v>60</v>
      </c>
      <c r="AX761" t="s">
        <v>60</v>
      </c>
      <c r="AY761" t="s">
        <v>60</v>
      </c>
      <c r="BA761" t="b">
        <v>0</v>
      </c>
      <c r="BB761" t="s">
        <v>60</v>
      </c>
      <c r="BD761" t="s">
        <v>60</v>
      </c>
    </row>
    <row r="762" spans="1:56" x14ac:dyDescent="0.25">
      <c r="A762" t="s">
        <v>161</v>
      </c>
      <c r="B762" t="s">
        <v>838</v>
      </c>
      <c r="C762">
        <v>1001350</v>
      </c>
      <c r="D762" t="s">
        <v>105</v>
      </c>
      <c r="E762" t="s">
        <v>105</v>
      </c>
      <c r="F762" t="s">
        <v>839</v>
      </c>
      <c r="G762" t="s">
        <v>888</v>
      </c>
      <c r="H762" t="str">
        <f>"01265"</f>
        <v>01265</v>
      </c>
      <c r="I762" t="s">
        <v>60</v>
      </c>
      <c r="J762" t="s">
        <v>840</v>
      </c>
      <c r="K762" t="s">
        <v>62</v>
      </c>
      <c r="L762">
        <v>25</v>
      </c>
      <c r="N762" t="str">
        <f t="shared" si="28"/>
        <v>0</v>
      </c>
      <c r="O762">
        <v>25</v>
      </c>
      <c r="P762" t="s">
        <v>96</v>
      </c>
      <c r="Q762" t="s">
        <v>64</v>
      </c>
      <c r="R762" t="s">
        <v>79</v>
      </c>
      <c r="S762" t="s">
        <v>65</v>
      </c>
      <c r="T762" t="s">
        <v>66</v>
      </c>
      <c r="U762" t="s">
        <v>67</v>
      </c>
      <c r="V762" t="s">
        <v>67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68</v>
      </c>
      <c r="AD762" t="b">
        <v>0</v>
      </c>
      <c r="AE762" t="b">
        <v>0</v>
      </c>
      <c r="AF762" t="s">
        <v>69</v>
      </c>
      <c r="AG762" t="s">
        <v>60</v>
      </c>
      <c r="AH762" t="s">
        <v>60</v>
      </c>
      <c r="AI762" t="b">
        <v>1</v>
      </c>
      <c r="AJ762" t="s">
        <v>92</v>
      </c>
      <c r="AK762" t="s">
        <v>60</v>
      </c>
      <c r="AL762" t="s">
        <v>60</v>
      </c>
      <c r="AM762" t="s">
        <v>60</v>
      </c>
      <c r="AN762" t="s">
        <v>60</v>
      </c>
      <c r="AO762" t="s">
        <v>70</v>
      </c>
      <c r="AP762" t="b">
        <v>0</v>
      </c>
      <c r="AQ762" t="b">
        <v>0</v>
      </c>
      <c r="AR762" t="s">
        <v>71</v>
      </c>
      <c r="AS762" t="b">
        <v>0</v>
      </c>
      <c r="AT762" t="s">
        <v>60</v>
      </c>
      <c r="AU762" t="s">
        <v>60</v>
      </c>
      <c r="AX762" t="s">
        <v>60</v>
      </c>
      <c r="AY762" t="s">
        <v>60</v>
      </c>
      <c r="BA762" t="b">
        <v>0</v>
      </c>
      <c r="BB762" t="s">
        <v>60</v>
      </c>
      <c r="BD762" t="s">
        <v>60</v>
      </c>
    </row>
    <row r="763" spans="1:56" x14ac:dyDescent="0.25">
      <c r="A763" t="s">
        <v>161</v>
      </c>
      <c r="B763" t="s">
        <v>836</v>
      </c>
      <c r="C763">
        <v>1001370</v>
      </c>
      <c r="D763" t="s">
        <v>81</v>
      </c>
      <c r="E763" t="s">
        <v>81</v>
      </c>
      <c r="F763" t="s">
        <v>758</v>
      </c>
      <c r="G763" t="s">
        <v>629</v>
      </c>
      <c r="I763" t="s">
        <v>60</v>
      </c>
      <c r="J763" t="s">
        <v>837</v>
      </c>
      <c r="K763" t="s">
        <v>62</v>
      </c>
      <c r="L763">
        <v>25</v>
      </c>
      <c r="N763" t="str">
        <f t="shared" si="28"/>
        <v>0</v>
      </c>
      <c r="O763">
        <v>25</v>
      </c>
      <c r="P763" t="s">
        <v>96</v>
      </c>
      <c r="Q763" t="s">
        <v>79</v>
      </c>
      <c r="S763" t="s">
        <v>65</v>
      </c>
      <c r="T763" t="s">
        <v>66</v>
      </c>
      <c r="U763" t="s">
        <v>67</v>
      </c>
      <c r="V763" t="s">
        <v>67</v>
      </c>
      <c r="X763" t="b">
        <v>1</v>
      </c>
      <c r="Y763" t="b">
        <v>1</v>
      </c>
      <c r="Z763" t="b">
        <v>1</v>
      </c>
      <c r="AA763">
        <v>103</v>
      </c>
      <c r="AB763">
        <v>230</v>
      </c>
      <c r="AC763" t="s">
        <v>68</v>
      </c>
      <c r="AD763" t="b">
        <v>0</v>
      </c>
      <c r="AE763" t="b">
        <v>0</v>
      </c>
      <c r="AF763" t="s">
        <v>69</v>
      </c>
      <c r="AG763" t="s">
        <v>60</v>
      </c>
      <c r="AH763" t="s">
        <v>60</v>
      </c>
      <c r="AI763" t="b">
        <v>1</v>
      </c>
      <c r="AJ763" t="s">
        <v>60</v>
      </c>
      <c r="AK763" t="s">
        <v>60</v>
      </c>
      <c r="AL763" t="s">
        <v>60</v>
      </c>
      <c r="AM763" t="s">
        <v>60</v>
      </c>
      <c r="AN763" t="s">
        <v>60</v>
      </c>
      <c r="AO763" t="s">
        <v>70</v>
      </c>
      <c r="AP763" t="b">
        <v>0</v>
      </c>
      <c r="AQ763" t="b">
        <v>0</v>
      </c>
      <c r="AR763" t="s">
        <v>71</v>
      </c>
      <c r="AS763" t="b">
        <v>0</v>
      </c>
      <c r="AT763" t="s">
        <v>60</v>
      </c>
      <c r="AU763" t="s">
        <v>60</v>
      </c>
      <c r="AX763" t="s">
        <v>60</v>
      </c>
      <c r="AY763" t="s">
        <v>60</v>
      </c>
      <c r="BA763" t="b">
        <v>0</v>
      </c>
      <c r="BB763" t="s">
        <v>60</v>
      </c>
      <c r="BD763" t="s">
        <v>60</v>
      </c>
    </row>
    <row r="764" spans="1:56" x14ac:dyDescent="0.25">
      <c r="A764" t="s">
        <v>761</v>
      </c>
      <c r="B764" t="s">
        <v>834</v>
      </c>
      <c r="C764">
        <v>1000410</v>
      </c>
      <c r="D764" t="s">
        <v>98</v>
      </c>
      <c r="E764" t="s">
        <v>98</v>
      </c>
      <c r="F764" t="s">
        <v>235</v>
      </c>
      <c r="G764" t="s">
        <v>889</v>
      </c>
      <c r="H764" t="str">
        <f>"01550"</f>
        <v>01550</v>
      </c>
      <c r="I764" t="s">
        <v>60</v>
      </c>
      <c r="J764" t="s">
        <v>237</v>
      </c>
      <c r="K764" t="s">
        <v>62</v>
      </c>
      <c r="L764">
        <v>25</v>
      </c>
      <c r="N764" t="str">
        <f t="shared" si="28"/>
        <v>0</v>
      </c>
      <c r="O764">
        <v>25</v>
      </c>
      <c r="P764" t="s">
        <v>96</v>
      </c>
      <c r="Q764" t="s">
        <v>79</v>
      </c>
      <c r="S764" t="s">
        <v>65</v>
      </c>
      <c r="T764" t="s">
        <v>66</v>
      </c>
      <c r="U764" t="s">
        <v>67</v>
      </c>
      <c r="V764" t="s">
        <v>67</v>
      </c>
      <c r="X764" t="b">
        <v>1</v>
      </c>
      <c r="Y764" t="b">
        <v>1</v>
      </c>
      <c r="Z764" t="b">
        <v>1</v>
      </c>
      <c r="AA764">
        <v>103</v>
      </c>
      <c r="AB764">
        <v>230</v>
      </c>
      <c r="AC764" t="s">
        <v>68</v>
      </c>
      <c r="AD764" t="b">
        <v>0</v>
      </c>
      <c r="AE764" t="b">
        <v>0</v>
      </c>
      <c r="AF764" t="s">
        <v>69</v>
      </c>
      <c r="AG764" t="s">
        <v>60</v>
      </c>
      <c r="AH764" t="s">
        <v>60</v>
      </c>
      <c r="AI764" t="b">
        <v>1</v>
      </c>
      <c r="AJ764" t="s">
        <v>60</v>
      </c>
      <c r="AK764" t="s">
        <v>60</v>
      </c>
      <c r="AL764" t="s">
        <v>60</v>
      </c>
      <c r="AM764" t="s">
        <v>60</v>
      </c>
      <c r="AN764" t="s">
        <v>60</v>
      </c>
      <c r="AO764" t="s">
        <v>70</v>
      </c>
      <c r="AP764" t="b">
        <v>0</v>
      </c>
      <c r="AQ764" t="b">
        <v>0</v>
      </c>
      <c r="AR764" t="s">
        <v>766</v>
      </c>
      <c r="AS764" t="b">
        <v>0</v>
      </c>
      <c r="AT764" t="s">
        <v>60</v>
      </c>
      <c r="AU764" t="s">
        <v>60</v>
      </c>
      <c r="AX764" t="s">
        <v>60</v>
      </c>
      <c r="AY764" t="s">
        <v>60</v>
      </c>
      <c r="BA764" t="b">
        <v>0</v>
      </c>
      <c r="BB764" t="s">
        <v>60</v>
      </c>
      <c r="BD764" t="s">
        <v>60</v>
      </c>
    </row>
    <row r="765" spans="1:56" x14ac:dyDescent="0.25">
      <c r="A765" t="s">
        <v>161</v>
      </c>
      <c r="B765" t="s">
        <v>890</v>
      </c>
      <c r="C765">
        <v>1001320</v>
      </c>
      <c r="D765" t="s">
        <v>81</v>
      </c>
      <c r="E765" t="s">
        <v>81</v>
      </c>
      <c r="G765" t="s">
        <v>891</v>
      </c>
      <c r="H765" t="str">
        <f>"01252"</f>
        <v>01252</v>
      </c>
      <c r="I765" t="s">
        <v>60</v>
      </c>
      <c r="J765" t="s">
        <v>847</v>
      </c>
      <c r="K765" t="s">
        <v>62</v>
      </c>
      <c r="L765">
        <v>25</v>
      </c>
      <c r="N765" t="str">
        <f t="shared" si="28"/>
        <v>0</v>
      </c>
      <c r="O765">
        <v>25</v>
      </c>
      <c r="P765" t="s">
        <v>96</v>
      </c>
      <c r="Q765" t="s">
        <v>64</v>
      </c>
      <c r="R765" t="s">
        <v>79</v>
      </c>
      <c r="S765" t="s">
        <v>65</v>
      </c>
      <c r="T765" t="s">
        <v>66</v>
      </c>
      <c r="U765" t="s">
        <v>67</v>
      </c>
      <c r="V765" t="s">
        <v>67</v>
      </c>
      <c r="X765" t="b">
        <v>1</v>
      </c>
      <c r="Y765" t="b">
        <v>1</v>
      </c>
      <c r="Z765" t="b">
        <v>1</v>
      </c>
      <c r="AA765">
        <v>103</v>
      </c>
      <c r="AB765">
        <v>230</v>
      </c>
      <c r="AC765" t="s">
        <v>68</v>
      </c>
      <c r="AD765" t="b">
        <v>0</v>
      </c>
      <c r="AE765" t="b">
        <v>0</v>
      </c>
      <c r="AF765" t="s">
        <v>69</v>
      </c>
      <c r="AG765" t="s">
        <v>60</v>
      </c>
      <c r="AH765" t="s">
        <v>60</v>
      </c>
      <c r="AI765" t="b">
        <v>1</v>
      </c>
      <c r="AJ765" t="s">
        <v>92</v>
      </c>
      <c r="AK765" t="s">
        <v>60</v>
      </c>
      <c r="AL765" t="s">
        <v>60</v>
      </c>
      <c r="AM765" t="s">
        <v>60</v>
      </c>
      <c r="AN765" t="s">
        <v>60</v>
      </c>
      <c r="AO765" t="s">
        <v>70</v>
      </c>
      <c r="AP765" t="b">
        <v>0</v>
      </c>
      <c r="AQ765" t="b">
        <v>0</v>
      </c>
      <c r="AR765" t="s">
        <v>766</v>
      </c>
      <c r="AS765" t="b">
        <v>0</v>
      </c>
      <c r="AT765" t="s">
        <v>60</v>
      </c>
      <c r="AU765" t="s">
        <v>60</v>
      </c>
      <c r="AX765" t="s">
        <v>60</v>
      </c>
      <c r="AY765" t="s">
        <v>60</v>
      </c>
      <c r="BA765" t="b">
        <v>0</v>
      </c>
      <c r="BB765" t="s">
        <v>60</v>
      </c>
      <c r="BD765" t="s">
        <v>60</v>
      </c>
    </row>
    <row r="766" spans="1:56" x14ac:dyDescent="0.25">
      <c r="A766" t="s">
        <v>161</v>
      </c>
      <c r="B766" t="s">
        <v>892</v>
      </c>
      <c r="C766">
        <v>1001370</v>
      </c>
      <c r="D766" t="s">
        <v>105</v>
      </c>
      <c r="E766" t="s">
        <v>105</v>
      </c>
      <c r="G766" t="s">
        <v>874</v>
      </c>
      <c r="H766" t="str">
        <f>"01703"</f>
        <v>01703</v>
      </c>
      <c r="I766" t="s">
        <v>60</v>
      </c>
      <c r="J766" t="s">
        <v>833</v>
      </c>
      <c r="K766" t="s">
        <v>62</v>
      </c>
      <c r="L766">
        <v>25</v>
      </c>
      <c r="N766" t="str">
        <f t="shared" si="28"/>
        <v>0</v>
      </c>
      <c r="O766">
        <v>25</v>
      </c>
      <c r="P766" t="s">
        <v>96</v>
      </c>
      <c r="Q766" t="s">
        <v>79</v>
      </c>
      <c r="S766" t="s">
        <v>65</v>
      </c>
      <c r="T766" t="s">
        <v>66</v>
      </c>
      <c r="U766" t="s">
        <v>67</v>
      </c>
      <c r="V766" t="s">
        <v>67</v>
      </c>
      <c r="X766" t="b">
        <v>1</v>
      </c>
      <c r="Y766" t="b">
        <v>1</v>
      </c>
      <c r="Z766" t="b">
        <v>1</v>
      </c>
      <c r="AA766">
        <v>103</v>
      </c>
      <c r="AB766">
        <v>230</v>
      </c>
      <c r="AC766" t="s">
        <v>68</v>
      </c>
      <c r="AD766" t="b">
        <v>0</v>
      </c>
      <c r="AE766" t="b">
        <v>0</v>
      </c>
      <c r="AF766" t="s">
        <v>69</v>
      </c>
      <c r="AG766" t="s">
        <v>60</v>
      </c>
      <c r="AH766" t="s">
        <v>60</v>
      </c>
      <c r="AI766" t="b">
        <v>1</v>
      </c>
      <c r="AJ766" t="s">
        <v>60</v>
      </c>
      <c r="AK766" t="s">
        <v>60</v>
      </c>
      <c r="AL766" t="s">
        <v>60</v>
      </c>
      <c r="AM766" t="s">
        <v>60</v>
      </c>
      <c r="AN766" t="s">
        <v>60</v>
      </c>
      <c r="AO766" t="s">
        <v>70</v>
      </c>
      <c r="AP766" t="b">
        <v>0</v>
      </c>
      <c r="AQ766" t="b">
        <v>0</v>
      </c>
      <c r="AR766" t="s">
        <v>71</v>
      </c>
      <c r="AS766" t="b">
        <v>0</v>
      </c>
      <c r="AT766" t="s">
        <v>72</v>
      </c>
      <c r="AU766" t="s">
        <v>60</v>
      </c>
      <c r="AX766" t="s">
        <v>60</v>
      </c>
      <c r="AY766" t="s">
        <v>60</v>
      </c>
      <c r="BA766" t="b">
        <v>0</v>
      </c>
      <c r="BB766" t="s">
        <v>60</v>
      </c>
      <c r="BD766" t="s">
        <v>60</v>
      </c>
    </row>
    <row r="767" spans="1:56" x14ac:dyDescent="0.25">
      <c r="A767" t="s">
        <v>161</v>
      </c>
      <c r="B767" t="s">
        <v>893</v>
      </c>
      <c r="C767">
        <v>1001310</v>
      </c>
      <c r="D767" t="s">
        <v>73</v>
      </c>
      <c r="E767" t="s">
        <v>73</v>
      </c>
      <c r="F767" t="s">
        <v>868</v>
      </c>
      <c r="G767" t="s">
        <v>887</v>
      </c>
      <c r="H767" t="str">
        <f>"01269"</f>
        <v>01269</v>
      </c>
      <c r="I767" t="s">
        <v>60</v>
      </c>
      <c r="J767" t="s">
        <v>870</v>
      </c>
      <c r="K767" t="s">
        <v>62</v>
      </c>
      <c r="L767">
        <v>25</v>
      </c>
      <c r="N767" t="str">
        <f t="shared" si="28"/>
        <v>0</v>
      </c>
      <c r="O767">
        <v>25</v>
      </c>
      <c r="P767" t="s">
        <v>96</v>
      </c>
      <c r="Q767" t="s">
        <v>79</v>
      </c>
      <c r="R767" t="s">
        <v>79</v>
      </c>
      <c r="S767" t="s">
        <v>65</v>
      </c>
      <c r="T767" t="s">
        <v>66</v>
      </c>
      <c r="U767" t="s">
        <v>67</v>
      </c>
      <c r="V767" t="s">
        <v>67</v>
      </c>
      <c r="X767" t="b">
        <v>1</v>
      </c>
      <c r="Y767" t="b">
        <v>1</v>
      </c>
      <c r="Z767" t="b">
        <v>1</v>
      </c>
      <c r="AA767">
        <v>103</v>
      </c>
      <c r="AB767">
        <v>230</v>
      </c>
      <c r="AC767" t="s">
        <v>68</v>
      </c>
      <c r="AD767" t="b">
        <v>0</v>
      </c>
      <c r="AE767" t="b">
        <v>0</v>
      </c>
      <c r="AF767" t="s">
        <v>69</v>
      </c>
      <c r="AG767" t="s">
        <v>60</v>
      </c>
      <c r="AH767" t="s">
        <v>60</v>
      </c>
      <c r="AI767" t="b">
        <v>1</v>
      </c>
      <c r="AJ767" t="s">
        <v>60</v>
      </c>
      <c r="AK767" t="s">
        <v>60</v>
      </c>
      <c r="AL767" t="s">
        <v>60</v>
      </c>
      <c r="AM767" t="s">
        <v>60</v>
      </c>
      <c r="AN767" t="s">
        <v>60</v>
      </c>
      <c r="AO767" t="s">
        <v>70</v>
      </c>
      <c r="AP767" t="b">
        <v>0</v>
      </c>
      <c r="AQ767" t="b">
        <v>0</v>
      </c>
      <c r="AR767" t="s">
        <v>71</v>
      </c>
      <c r="AS767" t="b">
        <v>0</v>
      </c>
      <c r="AT767" t="s">
        <v>60</v>
      </c>
      <c r="AU767" t="s">
        <v>60</v>
      </c>
      <c r="AX767" t="s">
        <v>60</v>
      </c>
      <c r="AY767" t="s">
        <v>60</v>
      </c>
      <c r="BA767" t="b">
        <v>0</v>
      </c>
      <c r="BB767" t="s">
        <v>60</v>
      </c>
      <c r="BD767" t="s">
        <v>60</v>
      </c>
    </row>
    <row r="768" spans="1:56" x14ac:dyDescent="0.25">
      <c r="A768" t="s">
        <v>161</v>
      </c>
      <c r="B768" t="s">
        <v>851</v>
      </c>
      <c r="C768">
        <v>1001340</v>
      </c>
      <c r="D768" t="s">
        <v>58</v>
      </c>
      <c r="E768" t="s">
        <v>58</v>
      </c>
      <c r="F768" t="s">
        <v>758</v>
      </c>
      <c r="G768" t="s">
        <v>894</v>
      </c>
      <c r="I768" t="s">
        <v>60</v>
      </c>
      <c r="J768" t="s">
        <v>837</v>
      </c>
      <c r="K768" t="s">
        <v>62</v>
      </c>
      <c r="L768">
        <v>25</v>
      </c>
      <c r="N768" t="str">
        <f t="shared" si="28"/>
        <v>0</v>
      </c>
      <c r="O768">
        <v>25</v>
      </c>
      <c r="P768" t="s">
        <v>96</v>
      </c>
      <c r="Q768" t="s">
        <v>79</v>
      </c>
      <c r="R768" t="s">
        <v>79</v>
      </c>
      <c r="S768" t="s">
        <v>65</v>
      </c>
      <c r="T768" t="s">
        <v>66</v>
      </c>
      <c r="U768" t="s">
        <v>67</v>
      </c>
      <c r="V768" t="s">
        <v>67</v>
      </c>
      <c r="X768" t="b">
        <v>1</v>
      </c>
      <c r="Y768" t="b">
        <v>1</v>
      </c>
      <c r="Z768" t="b">
        <v>1</v>
      </c>
      <c r="AA768">
        <v>103</v>
      </c>
      <c r="AB768">
        <v>230</v>
      </c>
      <c r="AC768" t="s">
        <v>68</v>
      </c>
      <c r="AD768" t="b">
        <v>0</v>
      </c>
      <c r="AE768" t="b">
        <v>0</v>
      </c>
      <c r="AF768" t="s">
        <v>69</v>
      </c>
      <c r="AG768" t="s">
        <v>60</v>
      </c>
      <c r="AH768" t="s">
        <v>60</v>
      </c>
      <c r="AI768" t="b">
        <v>1</v>
      </c>
      <c r="AJ768" t="s">
        <v>60</v>
      </c>
      <c r="AK768" t="s">
        <v>60</v>
      </c>
      <c r="AL768" t="s">
        <v>60</v>
      </c>
      <c r="AM768" t="s">
        <v>60</v>
      </c>
      <c r="AN768" t="s">
        <v>60</v>
      </c>
      <c r="AO768" t="s">
        <v>70</v>
      </c>
      <c r="AP768" t="b">
        <v>0</v>
      </c>
      <c r="AQ768" t="b">
        <v>0</v>
      </c>
      <c r="AR768" t="s">
        <v>71</v>
      </c>
      <c r="AS768" t="b">
        <v>0</v>
      </c>
      <c r="AT768" t="s">
        <v>60</v>
      </c>
      <c r="AU768" t="s">
        <v>60</v>
      </c>
      <c r="AX768" t="s">
        <v>60</v>
      </c>
      <c r="AY768" t="s">
        <v>60</v>
      </c>
      <c r="BA768" t="b">
        <v>0</v>
      </c>
      <c r="BB768" t="s">
        <v>60</v>
      </c>
      <c r="BD768" t="s">
        <v>60</v>
      </c>
    </row>
    <row r="769" spans="1:56" x14ac:dyDescent="0.25">
      <c r="A769" t="s">
        <v>161</v>
      </c>
      <c r="B769" t="s">
        <v>892</v>
      </c>
      <c r="C769">
        <v>1001370</v>
      </c>
      <c r="D769" t="s">
        <v>58</v>
      </c>
      <c r="E769" t="s">
        <v>58</v>
      </c>
      <c r="G769" t="s">
        <v>831</v>
      </c>
      <c r="H769" t="str">
        <f>"01703"</f>
        <v>01703</v>
      </c>
      <c r="I769" t="s">
        <v>60</v>
      </c>
      <c r="J769" t="s">
        <v>833</v>
      </c>
      <c r="K769" t="s">
        <v>62</v>
      </c>
      <c r="L769">
        <v>25</v>
      </c>
      <c r="N769" t="str">
        <f t="shared" si="28"/>
        <v>0</v>
      </c>
      <c r="O769">
        <v>25</v>
      </c>
      <c r="P769" t="s">
        <v>96</v>
      </c>
      <c r="Q769" t="s">
        <v>79</v>
      </c>
      <c r="S769" t="s">
        <v>65</v>
      </c>
      <c r="T769" t="s">
        <v>66</v>
      </c>
      <c r="U769" t="s">
        <v>67</v>
      </c>
      <c r="V769" t="s">
        <v>67</v>
      </c>
      <c r="X769" t="b">
        <v>1</v>
      </c>
      <c r="Y769" t="b">
        <v>1</v>
      </c>
      <c r="Z769" t="b">
        <v>1</v>
      </c>
      <c r="AA769">
        <v>103</v>
      </c>
      <c r="AB769">
        <v>230</v>
      </c>
      <c r="AC769" t="s">
        <v>68</v>
      </c>
      <c r="AD769" t="b">
        <v>0</v>
      </c>
      <c r="AE769" t="b">
        <v>0</v>
      </c>
      <c r="AF769" t="s">
        <v>69</v>
      </c>
      <c r="AG769" t="s">
        <v>60</v>
      </c>
      <c r="AH769" t="s">
        <v>60</v>
      </c>
      <c r="AI769" t="b">
        <v>1</v>
      </c>
      <c r="AJ769" t="s">
        <v>60</v>
      </c>
      <c r="AK769" t="s">
        <v>60</v>
      </c>
      <c r="AL769" t="s">
        <v>60</v>
      </c>
      <c r="AM769" t="s">
        <v>60</v>
      </c>
      <c r="AN769" t="s">
        <v>60</v>
      </c>
      <c r="AO769" t="s">
        <v>70</v>
      </c>
      <c r="AP769" t="b">
        <v>0</v>
      </c>
      <c r="AQ769" t="b">
        <v>0</v>
      </c>
      <c r="AR769" t="s">
        <v>71</v>
      </c>
      <c r="AS769" t="b">
        <v>0</v>
      </c>
      <c r="AT769" t="s">
        <v>72</v>
      </c>
      <c r="AU769" t="s">
        <v>60</v>
      </c>
      <c r="AX769" t="s">
        <v>60</v>
      </c>
      <c r="AY769" t="s">
        <v>60</v>
      </c>
      <c r="BA769" t="b">
        <v>0</v>
      </c>
      <c r="BB769" t="s">
        <v>60</v>
      </c>
      <c r="BD769" t="s">
        <v>60</v>
      </c>
    </row>
    <row r="770" spans="1:56" x14ac:dyDescent="0.25">
      <c r="A770" t="s">
        <v>761</v>
      </c>
      <c r="B770" t="s">
        <v>834</v>
      </c>
      <c r="C770">
        <v>1000410</v>
      </c>
      <c r="D770" t="s">
        <v>85</v>
      </c>
      <c r="E770" t="s">
        <v>85</v>
      </c>
      <c r="F770" t="s">
        <v>235</v>
      </c>
      <c r="G770" t="s">
        <v>895</v>
      </c>
      <c r="H770" t="str">
        <f>"01550"</f>
        <v>01550</v>
      </c>
      <c r="I770" t="s">
        <v>60</v>
      </c>
      <c r="J770" t="s">
        <v>237</v>
      </c>
      <c r="K770" t="s">
        <v>62</v>
      </c>
      <c r="L770">
        <v>25</v>
      </c>
      <c r="N770" t="str">
        <f t="shared" si="28"/>
        <v>0</v>
      </c>
      <c r="O770">
        <v>25</v>
      </c>
      <c r="P770" t="s">
        <v>96</v>
      </c>
      <c r="Q770" t="s">
        <v>79</v>
      </c>
      <c r="S770" t="s">
        <v>65</v>
      </c>
      <c r="T770" t="s">
        <v>66</v>
      </c>
      <c r="U770" t="s">
        <v>67</v>
      </c>
      <c r="V770" t="s">
        <v>67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68</v>
      </c>
      <c r="AD770" t="b">
        <v>0</v>
      </c>
      <c r="AE770" t="b">
        <v>0</v>
      </c>
      <c r="AF770" t="s">
        <v>69</v>
      </c>
      <c r="AG770" t="s">
        <v>60</v>
      </c>
      <c r="AH770" t="s">
        <v>60</v>
      </c>
      <c r="AI770" t="b">
        <v>1</v>
      </c>
      <c r="AJ770" t="s">
        <v>60</v>
      </c>
      <c r="AK770" t="s">
        <v>60</v>
      </c>
      <c r="AL770" t="s">
        <v>60</v>
      </c>
      <c r="AM770" t="s">
        <v>60</v>
      </c>
      <c r="AN770" t="s">
        <v>60</v>
      </c>
      <c r="AO770" t="s">
        <v>70</v>
      </c>
      <c r="AP770" t="b">
        <v>0</v>
      </c>
      <c r="AQ770" t="b">
        <v>0</v>
      </c>
      <c r="AR770" t="s">
        <v>766</v>
      </c>
      <c r="AS770" t="b">
        <v>0</v>
      </c>
      <c r="AT770" t="s">
        <v>60</v>
      </c>
      <c r="AU770" t="s">
        <v>60</v>
      </c>
      <c r="AX770" t="s">
        <v>60</v>
      </c>
      <c r="AY770" t="s">
        <v>60</v>
      </c>
      <c r="BA770" t="b">
        <v>0</v>
      </c>
      <c r="BB770" t="s">
        <v>60</v>
      </c>
      <c r="BD770" t="s">
        <v>60</v>
      </c>
    </row>
    <row r="771" spans="1:56" x14ac:dyDescent="0.25">
      <c r="A771" t="s">
        <v>761</v>
      </c>
      <c r="B771" t="s">
        <v>863</v>
      </c>
      <c r="C771">
        <v>1000410</v>
      </c>
      <c r="D771" t="s">
        <v>102</v>
      </c>
      <c r="E771" t="s">
        <v>102</v>
      </c>
      <c r="F771" t="s">
        <v>864</v>
      </c>
      <c r="G771" t="s">
        <v>896</v>
      </c>
      <c r="H771" t="str">
        <f>"01276"</f>
        <v>01276</v>
      </c>
      <c r="I771" t="s">
        <v>60</v>
      </c>
      <c r="J771" t="s">
        <v>865</v>
      </c>
      <c r="K771" t="s">
        <v>62</v>
      </c>
      <c r="L771">
        <v>25</v>
      </c>
      <c r="N771" t="str">
        <f t="shared" si="28"/>
        <v>0</v>
      </c>
      <c r="O771">
        <v>25</v>
      </c>
      <c r="P771" t="s">
        <v>96</v>
      </c>
      <c r="Q771" t="s">
        <v>79</v>
      </c>
      <c r="R771" t="s">
        <v>79</v>
      </c>
      <c r="S771" t="s">
        <v>65</v>
      </c>
      <c r="T771" t="s">
        <v>66</v>
      </c>
      <c r="U771" t="s">
        <v>67</v>
      </c>
      <c r="V771" t="s">
        <v>67</v>
      </c>
      <c r="X771" t="b">
        <v>1</v>
      </c>
      <c r="Y771" t="b">
        <v>1</v>
      </c>
      <c r="Z771" t="b">
        <v>1</v>
      </c>
      <c r="AA771">
        <v>103</v>
      </c>
      <c r="AB771">
        <v>230</v>
      </c>
      <c r="AC771" t="s">
        <v>68</v>
      </c>
      <c r="AD771" t="b">
        <v>0</v>
      </c>
      <c r="AE771" t="b">
        <v>0</v>
      </c>
      <c r="AF771" t="s">
        <v>69</v>
      </c>
      <c r="AG771" t="s">
        <v>60</v>
      </c>
      <c r="AH771" t="s">
        <v>60</v>
      </c>
      <c r="AI771" t="b">
        <v>1</v>
      </c>
      <c r="AJ771" t="s">
        <v>60</v>
      </c>
      <c r="AK771" t="s">
        <v>60</v>
      </c>
      <c r="AL771" t="s">
        <v>60</v>
      </c>
      <c r="AM771" t="s">
        <v>60</v>
      </c>
      <c r="AN771" t="s">
        <v>60</v>
      </c>
      <c r="AO771" t="s">
        <v>70</v>
      </c>
      <c r="AP771" t="b">
        <v>0</v>
      </c>
      <c r="AQ771" t="b">
        <v>0</v>
      </c>
      <c r="AR771" t="s">
        <v>766</v>
      </c>
      <c r="AS771" t="b">
        <v>0</v>
      </c>
      <c r="AT771" t="s">
        <v>72</v>
      </c>
      <c r="AU771" t="s">
        <v>60</v>
      </c>
      <c r="AX771" t="s">
        <v>60</v>
      </c>
      <c r="AY771" t="s">
        <v>60</v>
      </c>
      <c r="BA771" t="b">
        <v>0</v>
      </c>
      <c r="BB771" t="s">
        <v>60</v>
      </c>
      <c r="BD771" t="s">
        <v>60</v>
      </c>
    </row>
    <row r="772" spans="1:56" x14ac:dyDescent="0.25">
      <c r="A772" t="s">
        <v>161</v>
      </c>
      <c r="B772" t="s">
        <v>836</v>
      </c>
      <c r="C772">
        <v>1001370</v>
      </c>
      <c r="D772" t="s">
        <v>85</v>
      </c>
      <c r="E772" t="s">
        <v>85</v>
      </c>
      <c r="F772" t="s">
        <v>758</v>
      </c>
      <c r="G772" t="s">
        <v>897</v>
      </c>
      <c r="I772" t="s">
        <v>60</v>
      </c>
      <c r="J772" t="s">
        <v>837</v>
      </c>
      <c r="K772" t="s">
        <v>62</v>
      </c>
      <c r="L772">
        <v>25</v>
      </c>
      <c r="N772" t="str">
        <f t="shared" si="28"/>
        <v>0</v>
      </c>
      <c r="O772">
        <v>25</v>
      </c>
      <c r="P772" t="s">
        <v>96</v>
      </c>
      <c r="Q772" t="s">
        <v>79</v>
      </c>
      <c r="S772" t="s">
        <v>65</v>
      </c>
      <c r="T772" t="s">
        <v>66</v>
      </c>
      <c r="U772" t="s">
        <v>67</v>
      </c>
      <c r="V772" t="s">
        <v>67</v>
      </c>
      <c r="X772" t="b">
        <v>1</v>
      </c>
      <c r="Y772" t="b">
        <v>1</v>
      </c>
      <c r="Z772" t="b">
        <v>1</v>
      </c>
      <c r="AA772">
        <v>103</v>
      </c>
      <c r="AB772">
        <v>230</v>
      </c>
      <c r="AC772" t="s">
        <v>68</v>
      </c>
      <c r="AD772" t="b">
        <v>0</v>
      </c>
      <c r="AE772" t="b">
        <v>0</v>
      </c>
      <c r="AF772" t="s">
        <v>69</v>
      </c>
      <c r="AG772" t="s">
        <v>60</v>
      </c>
      <c r="AH772" t="s">
        <v>60</v>
      </c>
      <c r="AI772" t="b">
        <v>1</v>
      </c>
      <c r="AJ772" t="s">
        <v>60</v>
      </c>
      <c r="AK772" t="s">
        <v>60</v>
      </c>
      <c r="AL772" t="s">
        <v>60</v>
      </c>
      <c r="AM772" t="s">
        <v>60</v>
      </c>
      <c r="AN772" t="s">
        <v>60</v>
      </c>
      <c r="AO772" t="s">
        <v>70</v>
      </c>
      <c r="AP772" t="b">
        <v>0</v>
      </c>
      <c r="AQ772" t="b">
        <v>0</v>
      </c>
      <c r="AR772" t="s">
        <v>71</v>
      </c>
      <c r="AS772" t="b">
        <v>0</v>
      </c>
      <c r="AT772" t="s">
        <v>60</v>
      </c>
      <c r="AU772" t="s">
        <v>60</v>
      </c>
      <c r="AX772" t="s">
        <v>60</v>
      </c>
      <c r="AY772" t="s">
        <v>60</v>
      </c>
      <c r="BA772" t="b">
        <v>0</v>
      </c>
      <c r="BB772" t="s">
        <v>60</v>
      </c>
      <c r="BD772" t="s">
        <v>60</v>
      </c>
    </row>
    <row r="773" spans="1:56" x14ac:dyDescent="0.25">
      <c r="A773" t="s">
        <v>161</v>
      </c>
      <c r="B773" t="s">
        <v>830</v>
      </c>
      <c r="C773">
        <v>1001340</v>
      </c>
      <c r="D773" t="s">
        <v>81</v>
      </c>
      <c r="E773" t="s">
        <v>81</v>
      </c>
      <c r="F773" t="s">
        <v>873</v>
      </c>
      <c r="G773" t="s">
        <v>869</v>
      </c>
      <c r="H773" t="str">
        <f>"01266"</f>
        <v>01266</v>
      </c>
      <c r="I773" t="s">
        <v>60</v>
      </c>
      <c r="J773" t="s">
        <v>875</v>
      </c>
      <c r="K773" t="s">
        <v>62</v>
      </c>
      <c r="L773">
        <v>25</v>
      </c>
      <c r="N773" t="str">
        <f t="shared" si="28"/>
        <v>0</v>
      </c>
      <c r="O773">
        <v>25</v>
      </c>
      <c r="P773" t="s">
        <v>96</v>
      </c>
      <c r="Q773" t="s">
        <v>79</v>
      </c>
      <c r="S773" t="s">
        <v>65</v>
      </c>
      <c r="T773" t="s">
        <v>66</v>
      </c>
      <c r="U773" t="s">
        <v>67</v>
      </c>
      <c r="V773" t="s">
        <v>67</v>
      </c>
      <c r="X773" t="b">
        <v>1</v>
      </c>
      <c r="Y773" t="b">
        <v>1</v>
      </c>
      <c r="Z773" t="b">
        <v>1</v>
      </c>
      <c r="AA773">
        <v>103</v>
      </c>
      <c r="AB773">
        <v>230</v>
      </c>
      <c r="AC773" t="s">
        <v>68</v>
      </c>
      <c r="AD773" t="b">
        <v>0</v>
      </c>
      <c r="AE773" t="b">
        <v>0</v>
      </c>
      <c r="AF773" t="s">
        <v>69</v>
      </c>
      <c r="AG773" t="s">
        <v>60</v>
      </c>
      <c r="AH773" t="s">
        <v>60</v>
      </c>
      <c r="AI773" t="b">
        <v>1</v>
      </c>
      <c r="AJ773" t="s">
        <v>60</v>
      </c>
      <c r="AK773" t="s">
        <v>60</v>
      </c>
      <c r="AL773" t="s">
        <v>60</v>
      </c>
      <c r="AM773" t="s">
        <v>60</v>
      </c>
      <c r="AN773" t="s">
        <v>60</v>
      </c>
      <c r="AO773" t="s">
        <v>70</v>
      </c>
      <c r="AP773" t="b">
        <v>0</v>
      </c>
      <c r="AQ773" t="b">
        <v>0</v>
      </c>
      <c r="AR773" t="s">
        <v>766</v>
      </c>
      <c r="AS773" t="b">
        <v>0</v>
      </c>
      <c r="AT773" t="s">
        <v>72</v>
      </c>
      <c r="AU773" t="s">
        <v>60</v>
      </c>
      <c r="AX773" t="s">
        <v>60</v>
      </c>
      <c r="AY773" t="s">
        <v>60</v>
      </c>
      <c r="BA773" t="b">
        <v>0</v>
      </c>
      <c r="BB773" t="s">
        <v>60</v>
      </c>
      <c r="BD773" t="s">
        <v>60</v>
      </c>
    </row>
    <row r="774" spans="1:56" x14ac:dyDescent="0.25">
      <c r="A774" t="s">
        <v>161</v>
      </c>
      <c r="B774" t="s">
        <v>845</v>
      </c>
      <c r="C774">
        <v>1001380</v>
      </c>
      <c r="D774" t="s">
        <v>105</v>
      </c>
      <c r="E774" t="s">
        <v>105</v>
      </c>
      <c r="G774" t="s">
        <v>572</v>
      </c>
      <c r="H774" t="str">
        <f>"01252"</f>
        <v>01252</v>
      </c>
      <c r="I774" t="s">
        <v>60</v>
      </c>
      <c r="J774" t="s">
        <v>847</v>
      </c>
      <c r="K774" t="s">
        <v>62</v>
      </c>
      <c r="L774">
        <v>25</v>
      </c>
      <c r="N774" t="str">
        <f t="shared" si="28"/>
        <v>0</v>
      </c>
      <c r="O774">
        <v>25</v>
      </c>
      <c r="P774" t="s">
        <v>96</v>
      </c>
      <c r="Q774" t="s">
        <v>64</v>
      </c>
      <c r="S774" t="s">
        <v>65</v>
      </c>
      <c r="T774" t="s">
        <v>66</v>
      </c>
      <c r="U774" t="s">
        <v>67</v>
      </c>
      <c r="V774" t="s">
        <v>67</v>
      </c>
      <c r="X774" t="b">
        <v>1</v>
      </c>
      <c r="Y774" t="b">
        <v>1</v>
      </c>
      <c r="Z774" t="b">
        <v>1</v>
      </c>
      <c r="AA774">
        <v>103</v>
      </c>
      <c r="AB774">
        <v>230</v>
      </c>
      <c r="AC774" t="s">
        <v>68</v>
      </c>
      <c r="AD774" t="b">
        <v>0</v>
      </c>
      <c r="AE774" t="b">
        <v>0</v>
      </c>
      <c r="AF774" t="s">
        <v>69</v>
      </c>
      <c r="AG774" t="s">
        <v>60</v>
      </c>
      <c r="AH774" t="s">
        <v>60</v>
      </c>
      <c r="AI774" t="b">
        <v>1</v>
      </c>
      <c r="AJ774" t="s">
        <v>92</v>
      </c>
      <c r="AK774" t="s">
        <v>60</v>
      </c>
      <c r="AL774" t="s">
        <v>60</v>
      </c>
      <c r="AM774" t="s">
        <v>60</v>
      </c>
      <c r="AN774" t="s">
        <v>60</v>
      </c>
      <c r="AO774" t="s">
        <v>70</v>
      </c>
      <c r="AP774" t="b">
        <v>0</v>
      </c>
      <c r="AQ774" t="b">
        <v>0</v>
      </c>
      <c r="AR774" t="s">
        <v>71</v>
      </c>
      <c r="AS774" t="b">
        <v>0</v>
      </c>
      <c r="AT774" t="s">
        <v>60</v>
      </c>
      <c r="AU774" t="s">
        <v>60</v>
      </c>
      <c r="AX774" t="s">
        <v>60</v>
      </c>
      <c r="AY774" t="s">
        <v>60</v>
      </c>
      <c r="BA774" t="b">
        <v>0</v>
      </c>
      <c r="BB774" t="s">
        <v>60</v>
      </c>
      <c r="BD774" t="s">
        <v>60</v>
      </c>
    </row>
    <row r="775" spans="1:56" x14ac:dyDescent="0.25">
      <c r="A775" t="s">
        <v>161</v>
      </c>
      <c r="B775" t="s">
        <v>857</v>
      </c>
      <c r="C775">
        <v>1001320</v>
      </c>
      <c r="D775" t="s">
        <v>102</v>
      </c>
      <c r="E775" t="s">
        <v>102</v>
      </c>
      <c r="G775" t="s">
        <v>898</v>
      </c>
      <c r="H775" t="str">
        <f>"01551"</f>
        <v>01551</v>
      </c>
      <c r="I775" t="s">
        <v>60</v>
      </c>
      <c r="J775" t="s">
        <v>167</v>
      </c>
      <c r="K775" t="s">
        <v>62</v>
      </c>
      <c r="L775">
        <v>25</v>
      </c>
      <c r="N775" t="str">
        <f t="shared" si="28"/>
        <v>0</v>
      </c>
      <c r="O775">
        <v>25</v>
      </c>
      <c r="P775" t="s">
        <v>96</v>
      </c>
      <c r="Q775" t="s">
        <v>64</v>
      </c>
      <c r="R775" t="s">
        <v>79</v>
      </c>
      <c r="S775" t="s">
        <v>65</v>
      </c>
      <c r="T775" t="s">
        <v>66</v>
      </c>
      <c r="U775" t="s">
        <v>67</v>
      </c>
      <c r="V775" t="s">
        <v>67</v>
      </c>
      <c r="X775" t="b">
        <v>1</v>
      </c>
      <c r="Y775" t="b">
        <v>1</v>
      </c>
      <c r="Z775" t="b">
        <v>1</v>
      </c>
      <c r="AA775">
        <v>103</v>
      </c>
      <c r="AB775">
        <v>230</v>
      </c>
      <c r="AC775" t="s">
        <v>68</v>
      </c>
      <c r="AD775" t="b">
        <v>0</v>
      </c>
      <c r="AE775" t="b">
        <v>0</v>
      </c>
      <c r="AF775" t="s">
        <v>69</v>
      </c>
      <c r="AG775" t="s">
        <v>60</v>
      </c>
      <c r="AH775" t="s">
        <v>60</v>
      </c>
      <c r="AI775" t="b">
        <v>1</v>
      </c>
      <c r="AJ775" t="s">
        <v>92</v>
      </c>
      <c r="AK775" t="s">
        <v>60</v>
      </c>
      <c r="AL775" t="s">
        <v>60</v>
      </c>
      <c r="AM775" t="s">
        <v>60</v>
      </c>
      <c r="AN775" t="s">
        <v>60</v>
      </c>
      <c r="AO775" t="s">
        <v>70</v>
      </c>
      <c r="AP775" t="b">
        <v>0</v>
      </c>
      <c r="AQ775" t="b">
        <v>0</v>
      </c>
      <c r="AR775" t="s">
        <v>71</v>
      </c>
      <c r="AS775" t="b">
        <v>0</v>
      </c>
      <c r="AT775" t="s">
        <v>60</v>
      </c>
      <c r="AU775" t="s">
        <v>60</v>
      </c>
      <c r="AX775" t="s">
        <v>60</v>
      </c>
      <c r="AY775" t="s">
        <v>60</v>
      </c>
      <c r="BA775" t="b">
        <v>0</v>
      </c>
      <c r="BB775" t="s">
        <v>60</v>
      </c>
      <c r="BD775" t="s">
        <v>60</v>
      </c>
    </row>
    <row r="776" spans="1:56" x14ac:dyDescent="0.25">
      <c r="A776" t="s">
        <v>161</v>
      </c>
      <c r="B776" t="s">
        <v>848</v>
      </c>
      <c r="C776">
        <v>1001380</v>
      </c>
      <c r="D776" t="s">
        <v>73</v>
      </c>
      <c r="E776" t="s">
        <v>73</v>
      </c>
      <c r="G776" t="s">
        <v>443</v>
      </c>
      <c r="H776" t="str">
        <f>"01267"</f>
        <v>01267</v>
      </c>
      <c r="I776" t="s">
        <v>60</v>
      </c>
      <c r="J776" t="s">
        <v>230</v>
      </c>
      <c r="K776" t="s">
        <v>62</v>
      </c>
      <c r="L776">
        <v>25</v>
      </c>
      <c r="N776" t="str">
        <f t="shared" si="28"/>
        <v>0</v>
      </c>
      <c r="O776">
        <v>25</v>
      </c>
      <c r="P776" t="s">
        <v>96</v>
      </c>
      <c r="Q776" t="s">
        <v>64</v>
      </c>
      <c r="S776" t="s">
        <v>65</v>
      </c>
      <c r="T776" t="s">
        <v>66</v>
      </c>
      <c r="U776" t="s">
        <v>67</v>
      </c>
      <c r="V776" t="s">
        <v>67</v>
      </c>
      <c r="X776" t="b">
        <v>1</v>
      </c>
      <c r="Y776" t="b">
        <v>1</v>
      </c>
      <c r="Z776" t="b">
        <v>1</v>
      </c>
      <c r="AA776">
        <v>103</v>
      </c>
      <c r="AB776">
        <v>230</v>
      </c>
      <c r="AC776" t="s">
        <v>68</v>
      </c>
      <c r="AD776" t="b">
        <v>0</v>
      </c>
      <c r="AE776" t="b">
        <v>0</v>
      </c>
      <c r="AF776" t="s">
        <v>69</v>
      </c>
      <c r="AG776" t="s">
        <v>60</v>
      </c>
      <c r="AH776" t="s">
        <v>60</v>
      </c>
      <c r="AI776" t="b">
        <v>1</v>
      </c>
      <c r="AJ776" t="s">
        <v>92</v>
      </c>
      <c r="AK776" t="s">
        <v>60</v>
      </c>
      <c r="AL776" t="s">
        <v>60</v>
      </c>
      <c r="AM776" t="s">
        <v>60</v>
      </c>
      <c r="AN776" t="s">
        <v>60</v>
      </c>
      <c r="AO776" t="s">
        <v>70</v>
      </c>
      <c r="AP776" t="b">
        <v>0</v>
      </c>
      <c r="AQ776" t="b">
        <v>0</v>
      </c>
      <c r="AR776" t="s">
        <v>71</v>
      </c>
      <c r="AS776" t="b">
        <v>0</v>
      </c>
      <c r="AT776" t="s">
        <v>72</v>
      </c>
      <c r="AU776" t="s">
        <v>60</v>
      </c>
      <c r="AX776" t="s">
        <v>60</v>
      </c>
      <c r="AY776" t="s">
        <v>60</v>
      </c>
      <c r="BA776" t="b">
        <v>0</v>
      </c>
      <c r="BB776" t="s">
        <v>60</v>
      </c>
      <c r="BD776" t="s">
        <v>60</v>
      </c>
    </row>
    <row r="777" spans="1:56" x14ac:dyDescent="0.25">
      <c r="A777" t="s">
        <v>161</v>
      </c>
      <c r="B777" t="s">
        <v>850</v>
      </c>
      <c r="C777">
        <v>1001350</v>
      </c>
      <c r="D777" t="s">
        <v>105</v>
      </c>
      <c r="E777" t="s">
        <v>105</v>
      </c>
      <c r="F777" t="s">
        <v>171</v>
      </c>
      <c r="G777" t="s">
        <v>769</v>
      </c>
      <c r="H777" t="str">
        <f>"01268"</f>
        <v>01268</v>
      </c>
      <c r="I777" t="s">
        <v>60</v>
      </c>
      <c r="J777" t="s">
        <v>172</v>
      </c>
      <c r="K777" t="s">
        <v>62</v>
      </c>
      <c r="L777">
        <v>27</v>
      </c>
      <c r="N777" t="str">
        <f t="shared" si="28"/>
        <v>0</v>
      </c>
      <c r="O777">
        <v>27</v>
      </c>
      <c r="P777" t="s">
        <v>96</v>
      </c>
      <c r="Q777" t="s">
        <v>64</v>
      </c>
      <c r="R777" t="s">
        <v>79</v>
      </c>
      <c r="S777" t="s">
        <v>65</v>
      </c>
      <c r="T777" t="s">
        <v>66</v>
      </c>
      <c r="U777" t="s">
        <v>67</v>
      </c>
      <c r="V777" t="s">
        <v>67</v>
      </c>
      <c r="X777" t="b">
        <v>1</v>
      </c>
      <c r="Y777" t="b">
        <v>1</v>
      </c>
      <c r="Z777" t="b">
        <v>1</v>
      </c>
      <c r="AA777">
        <v>103</v>
      </c>
      <c r="AB777">
        <v>230</v>
      </c>
      <c r="AC777" t="s">
        <v>68</v>
      </c>
      <c r="AD777" t="b">
        <v>0</v>
      </c>
      <c r="AE777" t="b">
        <v>0</v>
      </c>
      <c r="AF777" t="s">
        <v>69</v>
      </c>
      <c r="AG777" t="s">
        <v>60</v>
      </c>
      <c r="AH777" t="s">
        <v>60</v>
      </c>
      <c r="AI777" t="b">
        <v>1</v>
      </c>
      <c r="AJ777" t="s">
        <v>92</v>
      </c>
      <c r="AK777" t="s">
        <v>60</v>
      </c>
      <c r="AL777" t="s">
        <v>60</v>
      </c>
      <c r="AM777" t="s">
        <v>60</v>
      </c>
      <c r="AN777" t="s">
        <v>60</v>
      </c>
      <c r="AO777" t="s">
        <v>70</v>
      </c>
      <c r="AP777" t="b">
        <v>0</v>
      </c>
      <c r="AQ777" t="b">
        <v>0</v>
      </c>
      <c r="AR777" t="s">
        <v>71</v>
      </c>
      <c r="AS777" t="b">
        <v>0</v>
      </c>
      <c r="AT777" t="s">
        <v>60</v>
      </c>
      <c r="AU777" t="s">
        <v>60</v>
      </c>
      <c r="AX777" t="s">
        <v>60</v>
      </c>
      <c r="AY777" t="s">
        <v>60</v>
      </c>
      <c r="BA777" t="b">
        <v>0</v>
      </c>
      <c r="BB777" t="s">
        <v>60</v>
      </c>
      <c r="BD777" t="s">
        <v>60</v>
      </c>
    </row>
    <row r="778" spans="1:56" x14ac:dyDescent="0.25">
      <c r="A778" t="s">
        <v>161</v>
      </c>
      <c r="B778" t="s">
        <v>899</v>
      </c>
      <c r="C778">
        <v>1001350</v>
      </c>
      <c r="D778" t="s">
        <v>102</v>
      </c>
      <c r="E778" t="s">
        <v>102</v>
      </c>
      <c r="F778" t="s">
        <v>842</v>
      </c>
      <c r="G778" t="s">
        <v>900</v>
      </c>
      <c r="H778" t="str">
        <f>"01258"</f>
        <v>01258</v>
      </c>
      <c r="I778" t="s">
        <v>60</v>
      </c>
      <c r="J778" t="s">
        <v>844</v>
      </c>
      <c r="K778" t="s">
        <v>62</v>
      </c>
      <c r="L778">
        <v>25</v>
      </c>
      <c r="N778" t="str">
        <f t="shared" si="28"/>
        <v>0</v>
      </c>
      <c r="O778">
        <v>25</v>
      </c>
      <c r="P778" t="s">
        <v>96</v>
      </c>
      <c r="Q778" t="s">
        <v>64</v>
      </c>
      <c r="R778" t="s">
        <v>79</v>
      </c>
      <c r="S778" t="s">
        <v>65</v>
      </c>
      <c r="T778" t="s">
        <v>66</v>
      </c>
      <c r="U778" t="s">
        <v>67</v>
      </c>
      <c r="V778" t="s">
        <v>67</v>
      </c>
      <c r="X778" t="b">
        <v>1</v>
      </c>
      <c r="Y778" t="b">
        <v>1</v>
      </c>
      <c r="Z778" t="b">
        <v>1</v>
      </c>
      <c r="AA778">
        <v>103</v>
      </c>
      <c r="AB778">
        <v>230</v>
      </c>
      <c r="AC778" t="s">
        <v>68</v>
      </c>
      <c r="AD778" t="b">
        <v>0</v>
      </c>
      <c r="AE778" t="b">
        <v>0</v>
      </c>
      <c r="AF778" t="s">
        <v>69</v>
      </c>
      <c r="AG778" t="s">
        <v>60</v>
      </c>
      <c r="AH778" t="s">
        <v>60</v>
      </c>
      <c r="AI778" t="b">
        <v>1</v>
      </c>
      <c r="AJ778" t="s">
        <v>92</v>
      </c>
      <c r="AK778" t="s">
        <v>60</v>
      </c>
      <c r="AL778" t="s">
        <v>60</v>
      </c>
      <c r="AM778" t="s">
        <v>60</v>
      </c>
      <c r="AN778" t="s">
        <v>60</v>
      </c>
      <c r="AO778" t="s">
        <v>70</v>
      </c>
      <c r="AP778" t="b">
        <v>0</v>
      </c>
      <c r="AQ778" t="b">
        <v>0</v>
      </c>
      <c r="AR778" t="s">
        <v>71</v>
      </c>
      <c r="AS778" t="b">
        <v>0</v>
      </c>
      <c r="AT778" t="s">
        <v>60</v>
      </c>
      <c r="AU778" t="s">
        <v>60</v>
      </c>
      <c r="AX778" t="s">
        <v>60</v>
      </c>
      <c r="AY778" t="s">
        <v>60</v>
      </c>
      <c r="BA778" t="b">
        <v>0</v>
      </c>
      <c r="BB778" t="s">
        <v>60</v>
      </c>
      <c r="BD778" t="s">
        <v>60</v>
      </c>
    </row>
    <row r="779" spans="1:56" x14ac:dyDescent="0.25">
      <c r="A779" t="s">
        <v>161</v>
      </c>
      <c r="B779" t="s">
        <v>881</v>
      </c>
      <c r="C779">
        <v>1001400</v>
      </c>
      <c r="D779" t="s">
        <v>105</v>
      </c>
      <c r="E779" t="s">
        <v>105</v>
      </c>
      <c r="G779" t="s">
        <v>439</v>
      </c>
      <c r="H779">
        <v>99814</v>
      </c>
      <c r="I779" t="s">
        <v>60</v>
      </c>
      <c r="J779" t="s">
        <v>883</v>
      </c>
      <c r="K779" t="s">
        <v>62</v>
      </c>
      <c r="L779">
        <v>25</v>
      </c>
      <c r="N779" t="str">
        <f t="shared" si="28"/>
        <v>0</v>
      </c>
      <c r="O779">
        <v>25</v>
      </c>
      <c r="P779" t="s">
        <v>96</v>
      </c>
      <c r="Q779" t="s">
        <v>79</v>
      </c>
      <c r="R779" t="s">
        <v>79</v>
      </c>
      <c r="S779" t="s">
        <v>65</v>
      </c>
      <c r="T779" t="s">
        <v>66</v>
      </c>
      <c r="U779" t="s">
        <v>67</v>
      </c>
      <c r="V779" t="s">
        <v>67</v>
      </c>
      <c r="X779" t="b">
        <v>1</v>
      </c>
      <c r="Y779" t="b">
        <v>1</v>
      </c>
      <c r="Z779" t="b">
        <v>1</v>
      </c>
      <c r="AA779">
        <v>103</v>
      </c>
      <c r="AB779">
        <v>230</v>
      </c>
      <c r="AC779" t="s">
        <v>68</v>
      </c>
      <c r="AD779" t="b">
        <v>0</v>
      </c>
      <c r="AE779" t="b">
        <v>0</v>
      </c>
      <c r="AF779" t="s">
        <v>69</v>
      </c>
      <c r="AG779" t="s">
        <v>60</v>
      </c>
      <c r="AH779" t="s">
        <v>60</v>
      </c>
      <c r="AI779" t="b">
        <v>1</v>
      </c>
      <c r="AJ779" t="s">
        <v>60</v>
      </c>
      <c r="AK779" t="s">
        <v>60</v>
      </c>
      <c r="AL779" t="s">
        <v>60</v>
      </c>
      <c r="AM779" t="s">
        <v>60</v>
      </c>
      <c r="AN779" t="s">
        <v>116</v>
      </c>
      <c r="AO779" t="s">
        <v>70</v>
      </c>
      <c r="AP779" t="b">
        <v>0</v>
      </c>
      <c r="AQ779" t="b">
        <v>0</v>
      </c>
      <c r="AR779" t="s">
        <v>71</v>
      </c>
      <c r="AS779" t="b">
        <v>0</v>
      </c>
      <c r="AT779" t="s">
        <v>60</v>
      </c>
      <c r="AU779" t="s">
        <v>60</v>
      </c>
      <c r="AX779" t="s">
        <v>60</v>
      </c>
      <c r="AY779" t="s">
        <v>60</v>
      </c>
      <c r="BA779" t="b">
        <v>0</v>
      </c>
      <c r="BB779" t="s">
        <v>60</v>
      </c>
      <c r="BD779" t="s">
        <v>60</v>
      </c>
    </row>
    <row r="780" spans="1:56" x14ac:dyDescent="0.25">
      <c r="A780" t="s">
        <v>161</v>
      </c>
      <c r="B780" t="s">
        <v>880</v>
      </c>
      <c r="C780">
        <v>1001350</v>
      </c>
      <c r="D780" t="s">
        <v>58</v>
      </c>
      <c r="E780" t="s">
        <v>58</v>
      </c>
      <c r="F780" t="s">
        <v>842</v>
      </c>
      <c r="G780" t="s">
        <v>606</v>
      </c>
      <c r="H780" t="str">
        <f>"01258"</f>
        <v>01258</v>
      </c>
      <c r="I780" t="s">
        <v>60</v>
      </c>
      <c r="J780" t="s">
        <v>844</v>
      </c>
      <c r="K780" t="s">
        <v>62</v>
      </c>
      <c r="L780">
        <v>25</v>
      </c>
      <c r="N780" t="str">
        <f t="shared" si="28"/>
        <v>0</v>
      </c>
      <c r="O780">
        <v>25</v>
      </c>
      <c r="P780" t="s">
        <v>96</v>
      </c>
      <c r="Q780" t="s">
        <v>64</v>
      </c>
      <c r="S780" t="s">
        <v>65</v>
      </c>
      <c r="T780" t="s">
        <v>66</v>
      </c>
      <c r="U780" t="s">
        <v>67</v>
      </c>
      <c r="V780" t="s">
        <v>67</v>
      </c>
      <c r="X780" t="b">
        <v>1</v>
      </c>
      <c r="Y780" t="b">
        <v>1</v>
      </c>
      <c r="Z780" t="b">
        <v>1</v>
      </c>
      <c r="AA780">
        <v>103</v>
      </c>
      <c r="AB780">
        <v>230</v>
      </c>
      <c r="AC780" t="s">
        <v>68</v>
      </c>
      <c r="AD780" t="b">
        <v>0</v>
      </c>
      <c r="AE780" t="b">
        <v>0</v>
      </c>
      <c r="AF780" t="s">
        <v>69</v>
      </c>
      <c r="AG780" t="s">
        <v>60</v>
      </c>
      <c r="AH780" t="s">
        <v>60</v>
      </c>
      <c r="AI780" t="b">
        <v>1</v>
      </c>
      <c r="AJ780" t="s">
        <v>92</v>
      </c>
      <c r="AK780" t="s">
        <v>60</v>
      </c>
      <c r="AL780" t="s">
        <v>60</v>
      </c>
      <c r="AM780" t="s">
        <v>60</v>
      </c>
      <c r="AN780" t="s">
        <v>60</v>
      </c>
      <c r="AO780" t="s">
        <v>70</v>
      </c>
      <c r="AP780" t="b">
        <v>0</v>
      </c>
      <c r="AQ780" t="b">
        <v>0</v>
      </c>
      <c r="AR780" t="s">
        <v>71</v>
      </c>
      <c r="AS780" t="b">
        <v>0</v>
      </c>
      <c r="AT780" t="s">
        <v>60</v>
      </c>
      <c r="AU780" t="s">
        <v>60</v>
      </c>
      <c r="AX780" t="s">
        <v>60</v>
      </c>
      <c r="AY780" t="s">
        <v>60</v>
      </c>
      <c r="BA780" t="b">
        <v>0</v>
      </c>
      <c r="BB780" t="s">
        <v>60</v>
      </c>
      <c r="BD780" t="s">
        <v>60</v>
      </c>
    </row>
    <row r="781" spans="1:56" x14ac:dyDescent="0.25">
      <c r="A781" t="s">
        <v>161</v>
      </c>
      <c r="B781" t="s">
        <v>849</v>
      </c>
      <c r="C781">
        <v>1001410</v>
      </c>
      <c r="D781" t="s">
        <v>98</v>
      </c>
      <c r="E781" t="s">
        <v>98</v>
      </c>
      <c r="F781" t="s">
        <v>839</v>
      </c>
      <c r="G781" t="s">
        <v>808</v>
      </c>
      <c r="H781" t="str">
        <f>"01265"</f>
        <v>01265</v>
      </c>
      <c r="I781" t="s">
        <v>60</v>
      </c>
      <c r="J781" t="s">
        <v>840</v>
      </c>
      <c r="K781" t="s">
        <v>62</v>
      </c>
      <c r="L781">
        <v>25</v>
      </c>
      <c r="N781" t="str">
        <f t="shared" si="28"/>
        <v>0</v>
      </c>
      <c r="O781">
        <v>25</v>
      </c>
      <c r="P781" t="s">
        <v>96</v>
      </c>
      <c r="Q781" t="s">
        <v>64</v>
      </c>
      <c r="S781" t="s">
        <v>65</v>
      </c>
      <c r="T781" t="s">
        <v>66</v>
      </c>
      <c r="U781" t="s">
        <v>67</v>
      </c>
      <c r="V781" t="s">
        <v>67</v>
      </c>
      <c r="X781" t="b">
        <v>1</v>
      </c>
      <c r="Y781" t="b">
        <v>1</v>
      </c>
      <c r="Z781" t="b">
        <v>1</v>
      </c>
      <c r="AA781">
        <v>103</v>
      </c>
      <c r="AB781">
        <v>230</v>
      </c>
      <c r="AC781" t="s">
        <v>68</v>
      </c>
      <c r="AD781" t="b">
        <v>0</v>
      </c>
      <c r="AE781" t="b">
        <v>0</v>
      </c>
      <c r="AF781" t="s">
        <v>69</v>
      </c>
      <c r="AG781" t="s">
        <v>60</v>
      </c>
      <c r="AH781" t="s">
        <v>60</v>
      </c>
      <c r="AI781" t="b">
        <v>1</v>
      </c>
      <c r="AJ781" t="s">
        <v>92</v>
      </c>
      <c r="AK781" t="s">
        <v>60</v>
      </c>
      <c r="AL781" t="s">
        <v>60</v>
      </c>
      <c r="AM781" t="s">
        <v>60</v>
      </c>
      <c r="AN781" t="s">
        <v>60</v>
      </c>
      <c r="AO781" t="s">
        <v>70</v>
      </c>
      <c r="AP781" t="b">
        <v>0</v>
      </c>
      <c r="AQ781" t="b">
        <v>0</v>
      </c>
      <c r="AR781" t="s">
        <v>71</v>
      </c>
      <c r="AS781" t="b">
        <v>0</v>
      </c>
      <c r="AT781" t="s">
        <v>60</v>
      </c>
      <c r="AU781" t="s">
        <v>60</v>
      </c>
      <c r="AX781" t="s">
        <v>60</v>
      </c>
      <c r="AY781" t="s">
        <v>60</v>
      </c>
      <c r="BA781" t="b">
        <v>0</v>
      </c>
      <c r="BB781" t="s">
        <v>60</v>
      </c>
      <c r="BD781" t="s">
        <v>60</v>
      </c>
    </row>
    <row r="782" spans="1:56" x14ac:dyDescent="0.25">
      <c r="A782" t="s">
        <v>161</v>
      </c>
      <c r="B782" t="s">
        <v>901</v>
      </c>
      <c r="C782">
        <v>1001380</v>
      </c>
      <c r="D782" t="s">
        <v>105</v>
      </c>
      <c r="E782" t="s">
        <v>105</v>
      </c>
      <c r="G782" t="s">
        <v>902</v>
      </c>
      <c r="H782" t="str">
        <f>"01267"</f>
        <v>01267</v>
      </c>
      <c r="I782" t="s">
        <v>60</v>
      </c>
      <c r="J782" t="s">
        <v>230</v>
      </c>
      <c r="K782" t="s">
        <v>62</v>
      </c>
      <c r="L782">
        <v>25</v>
      </c>
      <c r="N782" t="str">
        <f t="shared" si="28"/>
        <v>0</v>
      </c>
      <c r="O782">
        <v>25</v>
      </c>
      <c r="P782" t="s">
        <v>78</v>
      </c>
      <c r="Q782" t="s">
        <v>64</v>
      </c>
      <c r="R782" t="s">
        <v>79</v>
      </c>
      <c r="S782" t="s">
        <v>65</v>
      </c>
      <c r="T782" t="s">
        <v>66</v>
      </c>
      <c r="U782" t="s">
        <v>67</v>
      </c>
      <c r="V782" t="s">
        <v>67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68</v>
      </c>
      <c r="AD782" t="b">
        <v>0</v>
      </c>
      <c r="AE782" t="b">
        <v>0</v>
      </c>
      <c r="AF782" t="s">
        <v>69</v>
      </c>
      <c r="AG782" t="s">
        <v>60</v>
      </c>
      <c r="AH782" t="s">
        <v>60</v>
      </c>
      <c r="AI782" t="b">
        <v>1</v>
      </c>
      <c r="AJ782" t="s">
        <v>92</v>
      </c>
      <c r="AK782" t="s">
        <v>60</v>
      </c>
      <c r="AL782" t="s">
        <v>60</v>
      </c>
      <c r="AM782" t="s">
        <v>60</v>
      </c>
      <c r="AN782" t="s">
        <v>60</v>
      </c>
      <c r="AO782" t="s">
        <v>70</v>
      </c>
      <c r="AP782" t="b">
        <v>0</v>
      </c>
      <c r="AQ782" t="b">
        <v>0</v>
      </c>
      <c r="AR782" t="s">
        <v>71</v>
      </c>
      <c r="AS782" t="b">
        <v>0</v>
      </c>
      <c r="AT782" t="s">
        <v>72</v>
      </c>
      <c r="AU782" t="s">
        <v>60</v>
      </c>
      <c r="AX782" t="s">
        <v>60</v>
      </c>
      <c r="AY782" t="s">
        <v>60</v>
      </c>
      <c r="BA782" t="b">
        <v>0</v>
      </c>
      <c r="BB782" t="s">
        <v>60</v>
      </c>
      <c r="BD782" t="s">
        <v>60</v>
      </c>
    </row>
    <row r="783" spans="1:56" x14ac:dyDescent="0.25">
      <c r="A783" t="s">
        <v>161</v>
      </c>
      <c r="B783" t="s">
        <v>903</v>
      </c>
      <c r="C783">
        <v>1001320</v>
      </c>
      <c r="D783" t="s">
        <v>73</v>
      </c>
      <c r="E783" t="s">
        <v>73</v>
      </c>
      <c r="G783" t="s">
        <v>900</v>
      </c>
      <c r="H783" t="str">
        <f>"01252"</f>
        <v>01252</v>
      </c>
      <c r="I783" t="s">
        <v>60</v>
      </c>
      <c r="J783" t="s">
        <v>847</v>
      </c>
      <c r="K783" t="s">
        <v>62</v>
      </c>
      <c r="L783">
        <v>25</v>
      </c>
      <c r="N783" t="str">
        <f t="shared" si="28"/>
        <v>0</v>
      </c>
      <c r="O783">
        <v>25</v>
      </c>
      <c r="P783" t="s">
        <v>96</v>
      </c>
      <c r="Q783" t="s">
        <v>64</v>
      </c>
      <c r="S783" t="s">
        <v>65</v>
      </c>
      <c r="T783" t="s">
        <v>66</v>
      </c>
      <c r="U783" t="s">
        <v>67</v>
      </c>
      <c r="V783" t="s">
        <v>67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68</v>
      </c>
      <c r="AD783" t="b">
        <v>0</v>
      </c>
      <c r="AE783" t="b">
        <v>0</v>
      </c>
      <c r="AF783" t="s">
        <v>69</v>
      </c>
      <c r="AG783" t="s">
        <v>60</v>
      </c>
      <c r="AH783" t="s">
        <v>60</v>
      </c>
      <c r="AI783" t="b">
        <v>1</v>
      </c>
      <c r="AJ783" t="s">
        <v>92</v>
      </c>
      <c r="AK783" t="s">
        <v>60</v>
      </c>
      <c r="AL783" t="s">
        <v>60</v>
      </c>
      <c r="AM783" t="s">
        <v>60</v>
      </c>
      <c r="AN783" t="s">
        <v>60</v>
      </c>
      <c r="AO783" t="s">
        <v>70</v>
      </c>
      <c r="AP783" t="b">
        <v>0</v>
      </c>
      <c r="AQ783" t="b">
        <v>0</v>
      </c>
      <c r="AR783" t="s">
        <v>71</v>
      </c>
      <c r="AS783" t="b">
        <v>0</v>
      </c>
      <c r="AT783" t="s">
        <v>60</v>
      </c>
      <c r="AU783" t="s">
        <v>60</v>
      </c>
      <c r="AX783" t="s">
        <v>60</v>
      </c>
      <c r="AY783" t="s">
        <v>60</v>
      </c>
      <c r="BA783" t="b">
        <v>0</v>
      </c>
      <c r="BB783" t="s">
        <v>60</v>
      </c>
      <c r="BD783" t="s">
        <v>60</v>
      </c>
    </row>
    <row r="784" spans="1:56" x14ac:dyDescent="0.25">
      <c r="A784" t="s">
        <v>761</v>
      </c>
      <c r="B784" t="s">
        <v>834</v>
      </c>
      <c r="C784">
        <v>1000410</v>
      </c>
      <c r="D784" t="s">
        <v>73</v>
      </c>
      <c r="E784" t="s">
        <v>73</v>
      </c>
      <c r="F784" t="s">
        <v>235</v>
      </c>
      <c r="G784" t="s">
        <v>902</v>
      </c>
      <c r="H784" t="str">
        <f>"01550"</f>
        <v>01550</v>
      </c>
      <c r="I784" t="s">
        <v>60</v>
      </c>
      <c r="J784" t="s">
        <v>237</v>
      </c>
      <c r="K784" t="s">
        <v>62</v>
      </c>
      <c r="L784">
        <v>25</v>
      </c>
      <c r="N784" t="str">
        <f t="shared" si="28"/>
        <v>0</v>
      </c>
      <c r="O784">
        <v>25</v>
      </c>
      <c r="P784" t="s">
        <v>96</v>
      </c>
      <c r="Q784" t="s">
        <v>79</v>
      </c>
      <c r="S784" t="s">
        <v>65</v>
      </c>
      <c r="T784" t="s">
        <v>66</v>
      </c>
      <c r="U784" t="s">
        <v>67</v>
      </c>
      <c r="V784" t="s">
        <v>67</v>
      </c>
      <c r="X784" t="b">
        <v>1</v>
      </c>
      <c r="Y784" t="b">
        <v>1</v>
      </c>
      <c r="Z784" t="b">
        <v>1</v>
      </c>
      <c r="AA784">
        <v>103</v>
      </c>
      <c r="AB784">
        <v>230</v>
      </c>
      <c r="AC784" t="s">
        <v>68</v>
      </c>
      <c r="AD784" t="b">
        <v>0</v>
      </c>
      <c r="AE784" t="b">
        <v>0</v>
      </c>
      <c r="AF784" t="s">
        <v>69</v>
      </c>
      <c r="AG784" t="s">
        <v>60</v>
      </c>
      <c r="AH784" t="s">
        <v>60</v>
      </c>
      <c r="AI784" t="b">
        <v>1</v>
      </c>
      <c r="AJ784" t="s">
        <v>60</v>
      </c>
      <c r="AK784" t="s">
        <v>60</v>
      </c>
      <c r="AL784" t="s">
        <v>60</v>
      </c>
      <c r="AM784" t="s">
        <v>60</v>
      </c>
      <c r="AN784" t="s">
        <v>60</v>
      </c>
      <c r="AO784" t="s">
        <v>70</v>
      </c>
      <c r="AP784" t="b">
        <v>0</v>
      </c>
      <c r="AQ784" t="b">
        <v>0</v>
      </c>
      <c r="AR784" t="s">
        <v>766</v>
      </c>
      <c r="AS784" t="b">
        <v>0</v>
      </c>
      <c r="AT784" t="s">
        <v>60</v>
      </c>
      <c r="AU784" t="s">
        <v>60</v>
      </c>
      <c r="AX784" t="s">
        <v>60</v>
      </c>
      <c r="AY784" t="s">
        <v>60</v>
      </c>
      <c r="BA784" t="b">
        <v>0</v>
      </c>
      <c r="BB784" t="s">
        <v>60</v>
      </c>
      <c r="BD784" t="s">
        <v>60</v>
      </c>
    </row>
    <row r="785" spans="1:56" x14ac:dyDescent="0.25">
      <c r="A785" t="s">
        <v>161</v>
      </c>
      <c r="B785" t="s">
        <v>390</v>
      </c>
      <c r="C785">
        <v>1001405</v>
      </c>
      <c r="D785" t="s">
        <v>85</v>
      </c>
      <c r="E785" t="s">
        <v>85</v>
      </c>
      <c r="F785" t="s">
        <v>164</v>
      </c>
      <c r="G785" t="s">
        <v>904</v>
      </c>
      <c r="H785" t="str">
        <f>"01275"</f>
        <v>01275</v>
      </c>
      <c r="I785" t="s">
        <v>60</v>
      </c>
      <c r="J785" t="s">
        <v>165</v>
      </c>
      <c r="K785" t="s">
        <v>62</v>
      </c>
      <c r="L785">
        <v>25</v>
      </c>
      <c r="N785" t="str">
        <f t="shared" si="28"/>
        <v>0</v>
      </c>
      <c r="O785">
        <v>25</v>
      </c>
      <c r="P785" t="s">
        <v>96</v>
      </c>
      <c r="Q785" t="s">
        <v>79</v>
      </c>
      <c r="R785" t="s">
        <v>79</v>
      </c>
      <c r="S785" t="s">
        <v>65</v>
      </c>
      <c r="T785" t="s">
        <v>66</v>
      </c>
      <c r="U785" t="s">
        <v>67</v>
      </c>
      <c r="V785" t="s">
        <v>67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68</v>
      </c>
      <c r="AD785" t="b">
        <v>0</v>
      </c>
      <c r="AE785" t="b">
        <v>0</v>
      </c>
      <c r="AF785" t="s">
        <v>69</v>
      </c>
      <c r="AG785" t="s">
        <v>60</v>
      </c>
      <c r="AH785" t="s">
        <v>60</v>
      </c>
      <c r="AI785" t="b">
        <v>1</v>
      </c>
      <c r="AJ785" t="s">
        <v>60</v>
      </c>
      <c r="AK785" t="s">
        <v>60</v>
      </c>
      <c r="AL785" t="s">
        <v>60</v>
      </c>
      <c r="AM785" t="s">
        <v>60</v>
      </c>
      <c r="AN785" t="s">
        <v>60</v>
      </c>
      <c r="AO785" t="s">
        <v>70</v>
      </c>
      <c r="AP785" t="b">
        <v>0</v>
      </c>
      <c r="AQ785" t="b">
        <v>0</v>
      </c>
      <c r="AR785" t="s">
        <v>71</v>
      </c>
      <c r="AS785" t="b">
        <v>0</v>
      </c>
      <c r="AT785" t="s">
        <v>60</v>
      </c>
      <c r="AU785" t="s">
        <v>60</v>
      </c>
      <c r="AX785" t="s">
        <v>60</v>
      </c>
      <c r="AY785" t="s">
        <v>60</v>
      </c>
      <c r="BA785" t="b">
        <v>0</v>
      </c>
      <c r="BB785" t="s">
        <v>60</v>
      </c>
      <c r="BD785" t="s">
        <v>60</v>
      </c>
    </row>
    <row r="786" spans="1:56" x14ac:dyDescent="0.25">
      <c r="A786" t="s">
        <v>161</v>
      </c>
      <c r="B786" t="s">
        <v>893</v>
      </c>
      <c r="C786">
        <v>1001310</v>
      </c>
      <c r="D786" t="s">
        <v>85</v>
      </c>
      <c r="E786" t="s">
        <v>85</v>
      </c>
      <c r="F786" t="s">
        <v>868</v>
      </c>
      <c r="G786" t="s">
        <v>905</v>
      </c>
      <c r="H786" t="str">
        <f>"01269"</f>
        <v>01269</v>
      </c>
      <c r="I786" t="s">
        <v>60</v>
      </c>
      <c r="J786" t="s">
        <v>870</v>
      </c>
      <c r="K786" t="s">
        <v>62</v>
      </c>
      <c r="L786">
        <v>25</v>
      </c>
      <c r="N786" t="str">
        <f t="shared" si="28"/>
        <v>0</v>
      </c>
      <c r="O786">
        <v>25</v>
      </c>
      <c r="P786" t="s">
        <v>96</v>
      </c>
      <c r="Q786" t="s">
        <v>79</v>
      </c>
      <c r="S786" t="s">
        <v>65</v>
      </c>
      <c r="T786" t="s">
        <v>66</v>
      </c>
      <c r="U786" t="s">
        <v>67</v>
      </c>
      <c r="V786" t="s">
        <v>67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68</v>
      </c>
      <c r="AD786" t="b">
        <v>0</v>
      </c>
      <c r="AE786" t="b">
        <v>0</v>
      </c>
      <c r="AF786" t="s">
        <v>69</v>
      </c>
      <c r="AG786" t="s">
        <v>60</v>
      </c>
      <c r="AH786" t="s">
        <v>60</v>
      </c>
      <c r="AI786" t="b">
        <v>1</v>
      </c>
      <c r="AJ786" t="s">
        <v>60</v>
      </c>
      <c r="AK786" t="s">
        <v>60</v>
      </c>
      <c r="AL786" t="s">
        <v>60</v>
      </c>
      <c r="AM786" t="s">
        <v>60</v>
      </c>
      <c r="AN786" t="s">
        <v>60</v>
      </c>
      <c r="AO786" t="s">
        <v>70</v>
      </c>
      <c r="AP786" t="b">
        <v>0</v>
      </c>
      <c r="AQ786" t="b">
        <v>0</v>
      </c>
      <c r="AR786" t="s">
        <v>71</v>
      </c>
      <c r="AS786" t="b">
        <v>0</v>
      </c>
      <c r="AT786" t="s">
        <v>60</v>
      </c>
      <c r="AU786" t="s">
        <v>60</v>
      </c>
      <c r="AX786" t="s">
        <v>60</v>
      </c>
      <c r="AY786" t="s">
        <v>60</v>
      </c>
      <c r="BA786" t="b">
        <v>0</v>
      </c>
      <c r="BB786" t="s">
        <v>60</v>
      </c>
      <c r="BD786" t="s">
        <v>60</v>
      </c>
    </row>
    <row r="787" spans="1:56" x14ac:dyDescent="0.25">
      <c r="A787" t="s">
        <v>161</v>
      </c>
      <c r="B787" t="s">
        <v>851</v>
      </c>
      <c r="C787">
        <v>1001340</v>
      </c>
      <c r="D787" t="s">
        <v>85</v>
      </c>
      <c r="E787" t="s">
        <v>85</v>
      </c>
      <c r="F787" t="s">
        <v>852</v>
      </c>
      <c r="G787" t="s">
        <v>906</v>
      </c>
      <c r="H787" t="str">
        <f>"01708"</f>
        <v>01708</v>
      </c>
      <c r="I787" t="s">
        <v>60</v>
      </c>
      <c r="J787" t="s">
        <v>854</v>
      </c>
      <c r="K787" t="s">
        <v>62</v>
      </c>
      <c r="L787">
        <v>25</v>
      </c>
      <c r="N787" t="str">
        <f t="shared" si="28"/>
        <v>0</v>
      </c>
      <c r="O787">
        <v>25</v>
      </c>
      <c r="P787" t="s">
        <v>96</v>
      </c>
      <c r="Q787" t="s">
        <v>79</v>
      </c>
      <c r="R787" t="s">
        <v>79</v>
      </c>
      <c r="S787" t="s">
        <v>65</v>
      </c>
      <c r="T787" t="s">
        <v>66</v>
      </c>
      <c r="U787" t="s">
        <v>67</v>
      </c>
      <c r="V787" t="s">
        <v>67</v>
      </c>
      <c r="X787" t="b">
        <v>1</v>
      </c>
      <c r="Y787" t="b">
        <v>1</v>
      </c>
      <c r="Z787" t="b">
        <v>1</v>
      </c>
      <c r="AA787">
        <v>103</v>
      </c>
      <c r="AB787">
        <v>230</v>
      </c>
      <c r="AC787" t="s">
        <v>68</v>
      </c>
      <c r="AD787" t="b">
        <v>0</v>
      </c>
      <c r="AE787" t="b">
        <v>0</v>
      </c>
      <c r="AF787" t="s">
        <v>69</v>
      </c>
      <c r="AG787" t="s">
        <v>60</v>
      </c>
      <c r="AH787" t="s">
        <v>60</v>
      </c>
      <c r="AI787" t="b">
        <v>1</v>
      </c>
      <c r="AJ787" t="s">
        <v>60</v>
      </c>
      <c r="AK787" t="s">
        <v>60</v>
      </c>
      <c r="AL787" t="s">
        <v>60</v>
      </c>
      <c r="AM787" t="s">
        <v>60</v>
      </c>
      <c r="AN787" t="s">
        <v>60</v>
      </c>
      <c r="AO787" t="s">
        <v>70</v>
      </c>
      <c r="AP787" t="b">
        <v>0</v>
      </c>
      <c r="AQ787" t="b">
        <v>0</v>
      </c>
      <c r="AR787" t="s">
        <v>71</v>
      </c>
      <c r="AS787" t="b">
        <v>0</v>
      </c>
      <c r="AT787" t="s">
        <v>60</v>
      </c>
      <c r="AU787" t="s">
        <v>60</v>
      </c>
      <c r="AX787" t="s">
        <v>60</v>
      </c>
      <c r="AY787" t="s">
        <v>60</v>
      </c>
      <c r="BA787" t="b">
        <v>0</v>
      </c>
      <c r="BB787" t="s">
        <v>60</v>
      </c>
      <c r="BD787" t="s">
        <v>60</v>
      </c>
    </row>
    <row r="788" spans="1:56" x14ac:dyDescent="0.25">
      <c r="A788" t="s">
        <v>161</v>
      </c>
      <c r="B788" t="s">
        <v>871</v>
      </c>
      <c r="C788">
        <v>1001310</v>
      </c>
      <c r="D788" t="s">
        <v>85</v>
      </c>
      <c r="E788" t="s">
        <v>85</v>
      </c>
      <c r="G788" t="s">
        <v>605</v>
      </c>
      <c r="H788" t="str">
        <f>"01709"</f>
        <v>01709</v>
      </c>
      <c r="I788" t="s">
        <v>60</v>
      </c>
      <c r="J788" t="s">
        <v>862</v>
      </c>
      <c r="K788" t="s">
        <v>62</v>
      </c>
      <c r="L788">
        <v>25</v>
      </c>
      <c r="N788" t="str">
        <f t="shared" si="28"/>
        <v>0</v>
      </c>
      <c r="O788">
        <v>25</v>
      </c>
      <c r="P788" t="s">
        <v>96</v>
      </c>
      <c r="Q788" t="s">
        <v>79</v>
      </c>
      <c r="S788" t="s">
        <v>65</v>
      </c>
      <c r="T788" t="s">
        <v>66</v>
      </c>
      <c r="U788" t="s">
        <v>67</v>
      </c>
      <c r="V788" t="s">
        <v>67</v>
      </c>
      <c r="X788" t="b">
        <v>1</v>
      </c>
      <c r="Y788" t="b">
        <v>1</v>
      </c>
      <c r="Z788" t="b">
        <v>1</v>
      </c>
      <c r="AA788">
        <v>103</v>
      </c>
      <c r="AB788">
        <v>230</v>
      </c>
      <c r="AC788" t="s">
        <v>68</v>
      </c>
      <c r="AD788" t="b">
        <v>0</v>
      </c>
      <c r="AE788" t="b">
        <v>0</v>
      </c>
      <c r="AF788" t="s">
        <v>69</v>
      </c>
      <c r="AG788" t="s">
        <v>60</v>
      </c>
      <c r="AH788" t="s">
        <v>60</v>
      </c>
      <c r="AI788" t="b">
        <v>1</v>
      </c>
      <c r="AJ788" t="s">
        <v>60</v>
      </c>
      <c r="AK788" t="s">
        <v>60</v>
      </c>
      <c r="AL788" t="s">
        <v>60</v>
      </c>
      <c r="AM788" t="s">
        <v>60</v>
      </c>
      <c r="AN788" t="s">
        <v>60</v>
      </c>
      <c r="AO788" t="s">
        <v>70</v>
      </c>
      <c r="AP788" t="b">
        <v>0</v>
      </c>
      <c r="AQ788" t="b">
        <v>0</v>
      </c>
      <c r="AR788" t="s">
        <v>71</v>
      </c>
      <c r="AS788" t="b">
        <v>0</v>
      </c>
      <c r="AT788" t="s">
        <v>60</v>
      </c>
      <c r="AU788" t="s">
        <v>60</v>
      </c>
      <c r="AX788" t="s">
        <v>60</v>
      </c>
      <c r="AY788" t="s">
        <v>60</v>
      </c>
      <c r="BA788" t="b">
        <v>0</v>
      </c>
      <c r="BB788" t="s">
        <v>60</v>
      </c>
      <c r="BD788" t="s">
        <v>60</v>
      </c>
    </row>
    <row r="789" spans="1:56" x14ac:dyDescent="0.25">
      <c r="A789" t="s">
        <v>761</v>
      </c>
      <c r="B789" t="s">
        <v>863</v>
      </c>
      <c r="C789">
        <v>1000410</v>
      </c>
      <c r="D789" t="s">
        <v>85</v>
      </c>
      <c r="E789" t="s">
        <v>85</v>
      </c>
      <c r="F789" t="s">
        <v>864</v>
      </c>
      <c r="G789" t="s">
        <v>907</v>
      </c>
      <c r="H789" t="str">
        <f>"01276"</f>
        <v>01276</v>
      </c>
      <c r="I789" t="s">
        <v>60</v>
      </c>
      <c r="J789" t="s">
        <v>865</v>
      </c>
      <c r="K789" t="s">
        <v>62</v>
      </c>
      <c r="L789">
        <v>25</v>
      </c>
      <c r="N789" t="str">
        <f t="shared" si="28"/>
        <v>0</v>
      </c>
      <c r="O789">
        <v>25</v>
      </c>
      <c r="P789" t="s">
        <v>96</v>
      </c>
      <c r="Q789" t="s">
        <v>79</v>
      </c>
      <c r="R789" t="s">
        <v>79</v>
      </c>
      <c r="S789" t="s">
        <v>65</v>
      </c>
      <c r="T789" t="s">
        <v>66</v>
      </c>
      <c r="U789" t="s">
        <v>67</v>
      </c>
      <c r="V789" t="s">
        <v>67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68</v>
      </c>
      <c r="AD789" t="b">
        <v>0</v>
      </c>
      <c r="AE789" t="b">
        <v>0</v>
      </c>
      <c r="AF789" t="s">
        <v>69</v>
      </c>
      <c r="AG789" t="s">
        <v>60</v>
      </c>
      <c r="AH789" t="s">
        <v>60</v>
      </c>
      <c r="AI789" t="b">
        <v>1</v>
      </c>
      <c r="AJ789" t="s">
        <v>60</v>
      </c>
      <c r="AK789" t="s">
        <v>60</v>
      </c>
      <c r="AL789" t="s">
        <v>60</v>
      </c>
      <c r="AM789" t="s">
        <v>60</v>
      </c>
      <c r="AN789" t="s">
        <v>60</v>
      </c>
      <c r="AO789" t="s">
        <v>70</v>
      </c>
      <c r="AP789" t="b">
        <v>0</v>
      </c>
      <c r="AQ789" t="b">
        <v>0</v>
      </c>
      <c r="AR789" t="s">
        <v>766</v>
      </c>
      <c r="AS789" t="b">
        <v>0</v>
      </c>
      <c r="AT789" t="s">
        <v>72</v>
      </c>
      <c r="AU789" t="s">
        <v>60</v>
      </c>
      <c r="AX789" t="s">
        <v>60</v>
      </c>
      <c r="AY789" t="s">
        <v>60</v>
      </c>
      <c r="BA789" t="b">
        <v>0</v>
      </c>
      <c r="BB789" t="s">
        <v>60</v>
      </c>
      <c r="BD789" t="s">
        <v>60</v>
      </c>
    </row>
    <row r="790" spans="1:56" x14ac:dyDescent="0.25">
      <c r="A790" t="s">
        <v>161</v>
      </c>
      <c r="B790" t="s">
        <v>848</v>
      </c>
      <c r="C790">
        <v>1001380</v>
      </c>
      <c r="D790" t="s">
        <v>81</v>
      </c>
      <c r="E790" t="s">
        <v>81</v>
      </c>
      <c r="G790" t="s">
        <v>605</v>
      </c>
      <c r="H790" t="str">
        <f>"01267"</f>
        <v>01267</v>
      </c>
      <c r="I790" t="s">
        <v>60</v>
      </c>
      <c r="J790" t="s">
        <v>230</v>
      </c>
      <c r="K790" t="s">
        <v>62</v>
      </c>
      <c r="L790">
        <v>25</v>
      </c>
      <c r="N790" t="str">
        <f t="shared" ref="N790:N853" si="29">"0"</f>
        <v>0</v>
      </c>
      <c r="O790">
        <v>25</v>
      </c>
      <c r="P790" t="s">
        <v>96</v>
      </c>
      <c r="Q790" t="s">
        <v>64</v>
      </c>
      <c r="S790" t="s">
        <v>65</v>
      </c>
      <c r="T790" t="s">
        <v>66</v>
      </c>
      <c r="U790" t="s">
        <v>67</v>
      </c>
      <c r="V790" t="s">
        <v>67</v>
      </c>
      <c r="X790" t="b">
        <v>1</v>
      </c>
      <c r="Y790" t="b">
        <v>1</v>
      </c>
      <c r="Z790" t="b">
        <v>1</v>
      </c>
      <c r="AA790">
        <v>103</v>
      </c>
      <c r="AB790">
        <v>230</v>
      </c>
      <c r="AC790" t="s">
        <v>68</v>
      </c>
      <c r="AD790" t="b">
        <v>0</v>
      </c>
      <c r="AE790" t="b">
        <v>0</v>
      </c>
      <c r="AF790" t="s">
        <v>69</v>
      </c>
      <c r="AG790" t="s">
        <v>60</v>
      </c>
      <c r="AH790" t="s">
        <v>60</v>
      </c>
      <c r="AI790" t="b">
        <v>1</v>
      </c>
      <c r="AJ790" t="s">
        <v>92</v>
      </c>
      <c r="AK790" t="s">
        <v>60</v>
      </c>
      <c r="AL790" t="s">
        <v>60</v>
      </c>
      <c r="AM790" t="s">
        <v>60</v>
      </c>
      <c r="AN790" t="s">
        <v>60</v>
      </c>
      <c r="AO790" t="s">
        <v>70</v>
      </c>
      <c r="AP790" t="b">
        <v>0</v>
      </c>
      <c r="AQ790" t="b">
        <v>0</v>
      </c>
      <c r="AR790" t="s">
        <v>71</v>
      </c>
      <c r="AS790" t="b">
        <v>0</v>
      </c>
      <c r="AT790" t="s">
        <v>72</v>
      </c>
      <c r="AU790" t="s">
        <v>60</v>
      </c>
      <c r="AX790" t="s">
        <v>60</v>
      </c>
      <c r="AY790" t="s">
        <v>60</v>
      </c>
      <c r="BA790" t="b">
        <v>0</v>
      </c>
      <c r="BB790" t="s">
        <v>60</v>
      </c>
      <c r="BD790" t="s">
        <v>60</v>
      </c>
    </row>
    <row r="791" spans="1:56" x14ac:dyDescent="0.25">
      <c r="A791" t="s">
        <v>161</v>
      </c>
      <c r="B791" t="s">
        <v>908</v>
      </c>
      <c r="C791">
        <v>1001410</v>
      </c>
      <c r="D791" t="s">
        <v>73</v>
      </c>
      <c r="E791" t="s">
        <v>73</v>
      </c>
      <c r="F791" t="s">
        <v>839</v>
      </c>
      <c r="G791" t="s">
        <v>846</v>
      </c>
      <c r="H791" t="str">
        <f>"01265"</f>
        <v>01265</v>
      </c>
      <c r="I791" t="s">
        <v>60</v>
      </c>
      <c r="J791" t="s">
        <v>840</v>
      </c>
      <c r="K791" t="s">
        <v>62</v>
      </c>
      <c r="L791">
        <v>25</v>
      </c>
      <c r="N791" t="str">
        <f t="shared" si="29"/>
        <v>0</v>
      </c>
      <c r="O791">
        <v>25</v>
      </c>
      <c r="P791" t="s">
        <v>96</v>
      </c>
      <c r="Q791" t="s">
        <v>64</v>
      </c>
      <c r="S791" t="s">
        <v>65</v>
      </c>
      <c r="T791" t="s">
        <v>66</v>
      </c>
      <c r="U791" t="s">
        <v>67</v>
      </c>
      <c r="V791" t="s">
        <v>67</v>
      </c>
      <c r="X791" t="b">
        <v>1</v>
      </c>
      <c r="Y791" t="b">
        <v>1</v>
      </c>
      <c r="Z791" t="b">
        <v>1</v>
      </c>
      <c r="AA791">
        <v>103</v>
      </c>
      <c r="AB791">
        <v>230</v>
      </c>
      <c r="AC791" t="s">
        <v>68</v>
      </c>
      <c r="AD791" t="b">
        <v>0</v>
      </c>
      <c r="AE791" t="b">
        <v>0</v>
      </c>
      <c r="AF791" t="s">
        <v>69</v>
      </c>
      <c r="AG791" t="s">
        <v>60</v>
      </c>
      <c r="AH791" t="s">
        <v>60</v>
      </c>
      <c r="AI791" t="b">
        <v>1</v>
      </c>
      <c r="AJ791" t="s">
        <v>92</v>
      </c>
      <c r="AK791" t="s">
        <v>60</v>
      </c>
      <c r="AL791" t="s">
        <v>60</v>
      </c>
      <c r="AM791" t="s">
        <v>60</v>
      </c>
      <c r="AN791" t="s">
        <v>60</v>
      </c>
      <c r="AO791" t="s">
        <v>70</v>
      </c>
      <c r="AP791" t="b">
        <v>0</v>
      </c>
      <c r="AQ791" t="b">
        <v>0</v>
      </c>
      <c r="AR791" t="s">
        <v>71</v>
      </c>
      <c r="AS791" t="b">
        <v>0</v>
      </c>
      <c r="AT791" t="s">
        <v>60</v>
      </c>
      <c r="AU791" t="s">
        <v>60</v>
      </c>
      <c r="AX791" t="s">
        <v>60</v>
      </c>
      <c r="AY791" t="s">
        <v>60</v>
      </c>
      <c r="BA791" t="b">
        <v>0</v>
      </c>
      <c r="BB791" t="s">
        <v>60</v>
      </c>
      <c r="BD791" t="s">
        <v>60</v>
      </c>
    </row>
    <row r="792" spans="1:56" x14ac:dyDescent="0.25">
      <c r="A792" t="s">
        <v>161</v>
      </c>
      <c r="B792" t="s">
        <v>881</v>
      </c>
      <c r="C792">
        <v>1001400</v>
      </c>
      <c r="D792" t="s">
        <v>81</v>
      </c>
      <c r="E792" t="s">
        <v>81</v>
      </c>
      <c r="G792" t="s">
        <v>443</v>
      </c>
      <c r="H792">
        <v>99814</v>
      </c>
      <c r="I792" t="s">
        <v>60</v>
      </c>
      <c r="J792" t="s">
        <v>883</v>
      </c>
      <c r="K792" t="s">
        <v>62</v>
      </c>
      <c r="L792">
        <v>25</v>
      </c>
      <c r="N792" t="str">
        <f t="shared" si="29"/>
        <v>0</v>
      </c>
      <c r="O792">
        <v>25</v>
      </c>
      <c r="P792" t="s">
        <v>96</v>
      </c>
      <c r="Q792" t="s">
        <v>79</v>
      </c>
      <c r="R792" t="s">
        <v>79</v>
      </c>
      <c r="S792" t="s">
        <v>65</v>
      </c>
      <c r="T792" t="s">
        <v>66</v>
      </c>
      <c r="U792" t="s">
        <v>67</v>
      </c>
      <c r="V792" t="s">
        <v>67</v>
      </c>
      <c r="X792" t="b">
        <v>1</v>
      </c>
      <c r="Y792" t="b">
        <v>1</v>
      </c>
      <c r="Z792" t="b">
        <v>1</v>
      </c>
      <c r="AA792">
        <v>103</v>
      </c>
      <c r="AB792">
        <v>230</v>
      </c>
      <c r="AC792" t="s">
        <v>68</v>
      </c>
      <c r="AD792" t="b">
        <v>0</v>
      </c>
      <c r="AE792" t="b">
        <v>0</v>
      </c>
      <c r="AF792" t="s">
        <v>69</v>
      </c>
      <c r="AG792" t="s">
        <v>60</v>
      </c>
      <c r="AH792" t="s">
        <v>60</v>
      </c>
      <c r="AI792" t="b">
        <v>1</v>
      </c>
      <c r="AJ792" t="s">
        <v>60</v>
      </c>
      <c r="AK792" t="s">
        <v>60</v>
      </c>
      <c r="AL792" t="s">
        <v>60</v>
      </c>
      <c r="AM792" t="s">
        <v>60</v>
      </c>
      <c r="AN792" t="s">
        <v>116</v>
      </c>
      <c r="AO792" t="s">
        <v>70</v>
      </c>
      <c r="AP792" t="b">
        <v>0</v>
      </c>
      <c r="AQ792" t="b">
        <v>0</v>
      </c>
      <c r="AR792" t="s">
        <v>71</v>
      </c>
      <c r="AS792" t="b">
        <v>0</v>
      </c>
      <c r="AT792" t="s">
        <v>60</v>
      </c>
      <c r="AU792" t="s">
        <v>60</v>
      </c>
      <c r="AX792" t="s">
        <v>60</v>
      </c>
      <c r="AY792" t="s">
        <v>60</v>
      </c>
      <c r="BA792" t="b">
        <v>0</v>
      </c>
      <c r="BB792" t="s">
        <v>60</v>
      </c>
      <c r="BD792" t="s">
        <v>60</v>
      </c>
    </row>
    <row r="793" spans="1:56" x14ac:dyDescent="0.25">
      <c r="A793" t="s">
        <v>161</v>
      </c>
      <c r="B793" t="s">
        <v>892</v>
      </c>
      <c r="C793">
        <v>1001370</v>
      </c>
      <c r="D793" t="s">
        <v>73</v>
      </c>
      <c r="E793" t="s">
        <v>73</v>
      </c>
      <c r="G793" t="s">
        <v>909</v>
      </c>
      <c r="H793" t="str">
        <f>"01703"</f>
        <v>01703</v>
      </c>
      <c r="I793" t="s">
        <v>60</v>
      </c>
      <c r="J793" t="s">
        <v>833</v>
      </c>
      <c r="K793" t="s">
        <v>62</v>
      </c>
      <c r="L793">
        <v>25</v>
      </c>
      <c r="N793" t="str">
        <f t="shared" si="29"/>
        <v>0</v>
      </c>
      <c r="O793">
        <v>25</v>
      </c>
      <c r="P793" t="s">
        <v>96</v>
      </c>
      <c r="Q793" t="s">
        <v>79</v>
      </c>
      <c r="S793" t="s">
        <v>65</v>
      </c>
      <c r="T793" t="s">
        <v>66</v>
      </c>
      <c r="U793" t="s">
        <v>67</v>
      </c>
      <c r="V793" t="s">
        <v>67</v>
      </c>
      <c r="X793" t="b">
        <v>1</v>
      </c>
      <c r="Y793" t="b">
        <v>1</v>
      </c>
      <c r="Z793" t="b">
        <v>1</v>
      </c>
      <c r="AA793">
        <v>103</v>
      </c>
      <c r="AB793">
        <v>230</v>
      </c>
      <c r="AC793" t="s">
        <v>68</v>
      </c>
      <c r="AD793" t="b">
        <v>0</v>
      </c>
      <c r="AE793" t="b">
        <v>0</v>
      </c>
      <c r="AF793" t="s">
        <v>69</v>
      </c>
      <c r="AG793" t="s">
        <v>60</v>
      </c>
      <c r="AH793" t="s">
        <v>60</v>
      </c>
      <c r="AI793" t="b">
        <v>1</v>
      </c>
      <c r="AJ793" t="s">
        <v>60</v>
      </c>
      <c r="AK793" t="s">
        <v>60</v>
      </c>
      <c r="AL793" t="s">
        <v>60</v>
      </c>
      <c r="AM793" t="s">
        <v>60</v>
      </c>
      <c r="AN793" t="s">
        <v>60</v>
      </c>
      <c r="AO793" t="s">
        <v>70</v>
      </c>
      <c r="AP793" t="b">
        <v>0</v>
      </c>
      <c r="AQ793" t="b">
        <v>0</v>
      </c>
      <c r="AR793" t="s">
        <v>71</v>
      </c>
      <c r="AS793" t="b">
        <v>0</v>
      </c>
      <c r="AT793" t="s">
        <v>72</v>
      </c>
      <c r="AU793" t="s">
        <v>60</v>
      </c>
      <c r="AX793" t="s">
        <v>60</v>
      </c>
      <c r="AY793" t="s">
        <v>60</v>
      </c>
      <c r="BA793" t="b">
        <v>0</v>
      </c>
      <c r="BB793" t="s">
        <v>60</v>
      </c>
      <c r="BD793" t="s">
        <v>60</v>
      </c>
    </row>
    <row r="794" spans="1:56" x14ac:dyDescent="0.25">
      <c r="A794" t="s">
        <v>394</v>
      </c>
      <c r="B794" t="s">
        <v>395</v>
      </c>
      <c r="C794">
        <v>8209020</v>
      </c>
      <c r="D794" t="s">
        <v>85</v>
      </c>
      <c r="E794" t="s">
        <v>85</v>
      </c>
      <c r="F794" t="s">
        <v>396</v>
      </c>
      <c r="G794" t="s">
        <v>443</v>
      </c>
      <c r="H794" t="str">
        <f>"01107"</f>
        <v>01107</v>
      </c>
      <c r="I794" t="s">
        <v>60</v>
      </c>
      <c r="J794" t="s">
        <v>397</v>
      </c>
      <c r="K794" t="s">
        <v>62</v>
      </c>
      <c r="L794">
        <v>30</v>
      </c>
      <c r="N794" t="str">
        <f t="shared" si="29"/>
        <v>0</v>
      </c>
      <c r="O794">
        <v>30</v>
      </c>
      <c r="P794" t="s">
        <v>96</v>
      </c>
      <c r="Q794" t="s">
        <v>79</v>
      </c>
      <c r="R794" t="s">
        <v>79</v>
      </c>
      <c r="S794" t="s">
        <v>65</v>
      </c>
      <c r="T794" t="s">
        <v>66</v>
      </c>
      <c r="U794" t="s">
        <v>67</v>
      </c>
      <c r="V794" t="s">
        <v>67</v>
      </c>
      <c r="X794" t="b">
        <v>1</v>
      </c>
      <c r="Y794" t="b">
        <v>1</v>
      </c>
      <c r="Z794" t="b">
        <v>1</v>
      </c>
      <c r="AA794">
        <v>300</v>
      </c>
      <c r="AB794">
        <v>230</v>
      </c>
      <c r="AC794" t="s">
        <v>68</v>
      </c>
      <c r="AD794" t="b">
        <v>0</v>
      </c>
      <c r="AE794" t="b">
        <v>0</v>
      </c>
      <c r="AF794" t="s">
        <v>69</v>
      </c>
      <c r="AG794" t="s">
        <v>60</v>
      </c>
      <c r="AH794" t="s">
        <v>60</v>
      </c>
      <c r="AI794" t="b">
        <v>1</v>
      </c>
      <c r="AJ794" t="s">
        <v>60</v>
      </c>
      <c r="AK794" t="s">
        <v>60</v>
      </c>
      <c r="AL794" t="s">
        <v>60</v>
      </c>
      <c r="AM794" t="s">
        <v>60</v>
      </c>
      <c r="AN794" t="s">
        <v>60</v>
      </c>
      <c r="AO794" t="s">
        <v>117</v>
      </c>
      <c r="AP794" t="b">
        <v>0</v>
      </c>
      <c r="AQ794" t="b">
        <v>0</v>
      </c>
      <c r="AR794" t="s">
        <v>71</v>
      </c>
      <c r="AS794" t="b">
        <v>0</v>
      </c>
      <c r="AT794" t="s">
        <v>60</v>
      </c>
      <c r="AU794" t="s">
        <v>60</v>
      </c>
      <c r="AX794" t="s">
        <v>60</v>
      </c>
      <c r="AY794" t="s">
        <v>60</v>
      </c>
      <c r="BA794" t="b">
        <v>0</v>
      </c>
      <c r="BB794" t="s">
        <v>60</v>
      </c>
      <c r="BC794">
        <v>8209600</v>
      </c>
      <c r="BD794" t="s">
        <v>60</v>
      </c>
    </row>
    <row r="795" spans="1:56" x14ac:dyDescent="0.25">
      <c r="A795" t="s">
        <v>120</v>
      </c>
      <c r="B795" t="s">
        <v>121</v>
      </c>
      <c r="C795">
        <v>2102310</v>
      </c>
      <c r="D795" t="s">
        <v>105</v>
      </c>
      <c r="E795" t="s">
        <v>105</v>
      </c>
      <c r="F795" t="s">
        <v>122</v>
      </c>
      <c r="G795" t="s">
        <v>910</v>
      </c>
      <c r="H795" t="str">
        <f>"01253"</f>
        <v>01253</v>
      </c>
      <c r="I795" t="s">
        <v>60</v>
      </c>
      <c r="J795" t="s">
        <v>123</v>
      </c>
      <c r="K795" t="s">
        <v>62</v>
      </c>
      <c r="L795">
        <v>25</v>
      </c>
      <c r="N795" t="str">
        <f t="shared" si="29"/>
        <v>0</v>
      </c>
      <c r="O795">
        <v>25</v>
      </c>
      <c r="P795" t="s">
        <v>78</v>
      </c>
      <c r="Q795" t="s">
        <v>79</v>
      </c>
      <c r="S795" t="s">
        <v>65</v>
      </c>
      <c r="T795" t="s">
        <v>66</v>
      </c>
      <c r="U795" t="s">
        <v>67</v>
      </c>
      <c r="V795" t="s">
        <v>67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68</v>
      </c>
      <c r="AD795" t="b">
        <v>0</v>
      </c>
      <c r="AE795" t="b">
        <v>0</v>
      </c>
      <c r="AF795" t="s">
        <v>69</v>
      </c>
      <c r="AG795" t="s">
        <v>60</v>
      </c>
      <c r="AH795" t="s">
        <v>60</v>
      </c>
      <c r="AI795" t="b">
        <v>1</v>
      </c>
      <c r="AJ795" t="s">
        <v>60</v>
      </c>
      <c r="AK795" t="s">
        <v>60</v>
      </c>
      <c r="AL795" t="s">
        <v>60</v>
      </c>
      <c r="AM795" t="s">
        <v>60</v>
      </c>
      <c r="AN795" t="s">
        <v>60</v>
      </c>
      <c r="AO795" t="s">
        <v>70</v>
      </c>
      <c r="AP795" t="b">
        <v>0</v>
      </c>
      <c r="AQ795" t="b">
        <v>0</v>
      </c>
      <c r="AR795" t="s">
        <v>71</v>
      </c>
      <c r="AS795" t="b">
        <v>0</v>
      </c>
      <c r="AT795" t="s">
        <v>60</v>
      </c>
      <c r="AU795" t="s">
        <v>60</v>
      </c>
      <c r="AX795" t="s">
        <v>60</v>
      </c>
      <c r="AY795" t="s">
        <v>60</v>
      </c>
      <c r="BA795" t="b">
        <v>0</v>
      </c>
      <c r="BB795" t="s">
        <v>60</v>
      </c>
      <c r="BD795" t="s">
        <v>60</v>
      </c>
    </row>
    <row r="796" spans="1:56" x14ac:dyDescent="0.25">
      <c r="A796" t="s">
        <v>341</v>
      </c>
      <c r="B796" t="s">
        <v>350</v>
      </c>
      <c r="C796">
        <v>2104320</v>
      </c>
      <c r="D796" t="s">
        <v>81</v>
      </c>
      <c r="E796" t="s">
        <v>81</v>
      </c>
      <c r="F796" t="s">
        <v>75</v>
      </c>
      <c r="G796" t="s">
        <v>656</v>
      </c>
      <c r="H796" t="str">
        <f>"01609"</f>
        <v>01609</v>
      </c>
      <c r="I796" t="s">
        <v>60</v>
      </c>
      <c r="J796" t="s">
        <v>77</v>
      </c>
      <c r="K796" t="s">
        <v>62</v>
      </c>
      <c r="L796">
        <v>30</v>
      </c>
      <c r="N796" t="str">
        <f t="shared" si="29"/>
        <v>0</v>
      </c>
      <c r="O796">
        <v>30</v>
      </c>
      <c r="P796" t="s">
        <v>63</v>
      </c>
      <c r="Q796" t="s">
        <v>79</v>
      </c>
      <c r="R796" t="s">
        <v>79</v>
      </c>
      <c r="S796" t="s">
        <v>65</v>
      </c>
      <c r="T796" t="s">
        <v>66</v>
      </c>
      <c r="U796" t="s">
        <v>67</v>
      </c>
      <c r="V796" t="s">
        <v>67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68</v>
      </c>
      <c r="AD796" t="b">
        <v>0</v>
      </c>
      <c r="AE796" t="b">
        <v>0</v>
      </c>
      <c r="AF796" t="s">
        <v>69</v>
      </c>
      <c r="AG796" t="s">
        <v>60</v>
      </c>
      <c r="AH796" t="s">
        <v>60</v>
      </c>
      <c r="AI796" t="b">
        <v>1</v>
      </c>
      <c r="AJ796" t="s">
        <v>60</v>
      </c>
      <c r="AK796" t="s">
        <v>60</v>
      </c>
      <c r="AL796" t="s">
        <v>60</v>
      </c>
      <c r="AM796" t="s">
        <v>60</v>
      </c>
      <c r="AN796" t="s">
        <v>60</v>
      </c>
      <c r="AO796" t="s">
        <v>117</v>
      </c>
      <c r="AP796" t="b">
        <v>0</v>
      </c>
      <c r="AQ796" t="b">
        <v>0</v>
      </c>
      <c r="AR796" t="s">
        <v>71</v>
      </c>
      <c r="AS796" t="b">
        <v>0</v>
      </c>
      <c r="AT796" t="s">
        <v>72</v>
      </c>
      <c r="AU796" t="s">
        <v>60</v>
      </c>
      <c r="AX796" t="s">
        <v>60</v>
      </c>
      <c r="AY796" t="s">
        <v>60</v>
      </c>
      <c r="BA796" t="b">
        <v>0</v>
      </c>
      <c r="BB796" t="s">
        <v>60</v>
      </c>
      <c r="BD796" t="s">
        <v>60</v>
      </c>
    </row>
    <row r="797" spans="1:56" x14ac:dyDescent="0.25">
      <c r="A797" t="s">
        <v>56</v>
      </c>
      <c r="B797" t="s">
        <v>87</v>
      </c>
      <c r="C797">
        <v>2106310</v>
      </c>
      <c r="D797" t="s">
        <v>58</v>
      </c>
      <c r="E797" t="s">
        <v>58</v>
      </c>
      <c r="F797" t="s">
        <v>911</v>
      </c>
      <c r="G797" t="s">
        <v>912</v>
      </c>
      <c r="H797" t="str">
        <f>"01151"</f>
        <v>01151</v>
      </c>
      <c r="I797" t="s">
        <v>60</v>
      </c>
      <c r="J797" t="s">
        <v>913</v>
      </c>
      <c r="K797" t="s">
        <v>62</v>
      </c>
      <c r="L797">
        <v>25</v>
      </c>
      <c r="N797" t="str">
        <f t="shared" si="29"/>
        <v>0</v>
      </c>
      <c r="O797">
        <v>25</v>
      </c>
      <c r="P797" t="s">
        <v>78</v>
      </c>
      <c r="Q797" t="s">
        <v>79</v>
      </c>
      <c r="R797" t="s">
        <v>79</v>
      </c>
      <c r="S797" t="s">
        <v>65</v>
      </c>
      <c r="T797" t="s">
        <v>66</v>
      </c>
      <c r="U797" t="s">
        <v>67</v>
      </c>
      <c r="V797" t="s">
        <v>67</v>
      </c>
      <c r="X797" t="b">
        <v>1</v>
      </c>
      <c r="Y797" t="b">
        <v>1</v>
      </c>
      <c r="Z797" t="b">
        <v>1</v>
      </c>
      <c r="AA797">
        <v>103</v>
      </c>
      <c r="AB797">
        <v>230</v>
      </c>
      <c r="AC797" t="s">
        <v>68</v>
      </c>
      <c r="AD797" t="b">
        <v>0</v>
      </c>
      <c r="AE797" t="b">
        <v>0</v>
      </c>
      <c r="AF797" t="s">
        <v>69</v>
      </c>
      <c r="AG797" t="s">
        <v>60</v>
      </c>
      <c r="AH797" t="s">
        <v>60</v>
      </c>
      <c r="AI797" t="b">
        <v>1</v>
      </c>
      <c r="AJ797" t="s">
        <v>60</v>
      </c>
      <c r="AK797" t="s">
        <v>60</v>
      </c>
      <c r="AL797" t="s">
        <v>60</v>
      </c>
      <c r="AM797" t="s">
        <v>60</v>
      </c>
      <c r="AN797" t="s">
        <v>60</v>
      </c>
      <c r="AO797" t="s">
        <v>70</v>
      </c>
      <c r="AP797" t="b">
        <v>0</v>
      </c>
      <c r="AQ797" t="b">
        <v>0</v>
      </c>
      <c r="AR797" t="s">
        <v>71</v>
      </c>
      <c r="AS797" t="b">
        <v>0</v>
      </c>
      <c r="AT797" t="s">
        <v>60</v>
      </c>
      <c r="AU797" t="s">
        <v>60</v>
      </c>
      <c r="AX797" t="s">
        <v>60</v>
      </c>
      <c r="AY797" t="s">
        <v>60</v>
      </c>
      <c r="BA797" t="b">
        <v>0</v>
      </c>
      <c r="BB797" t="s">
        <v>60</v>
      </c>
      <c r="BD797" t="s">
        <v>60</v>
      </c>
    </row>
    <row r="798" spans="1:56" x14ac:dyDescent="0.25">
      <c r="A798" t="s">
        <v>377</v>
      </c>
      <c r="B798" t="s">
        <v>382</v>
      </c>
      <c r="C798">
        <v>2109310</v>
      </c>
      <c r="D798" t="s">
        <v>98</v>
      </c>
      <c r="E798" t="s">
        <v>98</v>
      </c>
      <c r="F798" t="s">
        <v>768</v>
      </c>
      <c r="G798" t="s">
        <v>550</v>
      </c>
      <c r="H798" t="str">
        <f>"01702"</f>
        <v>01702</v>
      </c>
      <c r="I798" t="s">
        <v>60</v>
      </c>
      <c r="J798" t="s">
        <v>770</v>
      </c>
      <c r="K798" t="s">
        <v>62</v>
      </c>
      <c r="L798">
        <v>25</v>
      </c>
      <c r="N798" t="str">
        <f t="shared" si="29"/>
        <v>0</v>
      </c>
      <c r="O798">
        <v>25</v>
      </c>
      <c r="P798" t="s">
        <v>96</v>
      </c>
      <c r="Q798" t="s">
        <v>79</v>
      </c>
      <c r="R798" t="s">
        <v>79</v>
      </c>
      <c r="S798" t="s">
        <v>65</v>
      </c>
      <c r="T798" t="s">
        <v>66</v>
      </c>
      <c r="U798" t="s">
        <v>67</v>
      </c>
      <c r="V798" t="s">
        <v>67</v>
      </c>
      <c r="X798" t="b">
        <v>1</v>
      </c>
      <c r="Y798" t="b">
        <v>1</v>
      </c>
      <c r="Z798" t="b">
        <v>1</v>
      </c>
      <c r="AA798">
        <v>103</v>
      </c>
      <c r="AB798">
        <v>230</v>
      </c>
      <c r="AC798" t="s">
        <v>68</v>
      </c>
      <c r="AD798" t="b">
        <v>0</v>
      </c>
      <c r="AE798" t="b">
        <v>0</v>
      </c>
      <c r="AF798" t="s">
        <v>69</v>
      </c>
      <c r="AG798" t="s">
        <v>60</v>
      </c>
      <c r="AH798" t="s">
        <v>60</v>
      </c>
      <c r="AI798" t="b">
        <v>1</v>
      </c>
      <c r="AJ798" t="s">
        <v>60</v>
      </c>
      <c r="AK798" t="s">
        <v>60</v>
      </c>
      <c r="AL798" t="s">
        <v>60</v>
      </c>
      <c r="AM798" t="s">
        <v>60</v>
      </c>
      <c r="AN798" t="s">
        <v>97</v>
      </c>
      <c r="AO798" t="s">
        <v>70</v>
      </c>
      <c r="AP798" t="b">
        <v>0</v>
      </c>
      <c r="AQ798" t="b">
        <v>0</v>
      </c>
      <c r="AR798" t="s">
        <v>71</v>
      </c>
      <c r="AS798" t="b">
        <v>0</v>
      </c>
      <c r="AT798" t="s">
        <v>60</v>
      </c>
      <c r="AU798" t="s">
        <v>60</v>
      </c>
      <c r="AX798" t="s">
        <v>60</v>
      </c>
      <c r="AY798" t="s">
        <v>60</v>
      </c>
      <c r="BA798" t="b">
        <v>0</v>
      </c>
      <c r="BB798" t="s">
        <v>60</v>
      </c>
      <c r="BD798" t="s">
        <v>60</v>
      </c>
    </row>
    <row r="799" spans="1:56" x14ac:dyDescent="0.25">
      <c r="A799" t="s">
        <v>394</v>
      </c>
      <c r="B799" t="s">
        <v>914</v>
      </c>
      <c r="C799">
        <v>8300320</v>
      </c>
      <c r="D799" t="s">
        <v>73</v>
      </c>
      <c r="E799" t="s">
        <v>73</v>
      </c>
      <c r="F799" t="s">
        <v>396</v>
      </c>
      <c r="G799" t="s">
        <v>439</v>
      </c>
      <c r="H799" t="str">
        <f>"01107"</f>
        <v>01107</v>
      </c>
      <c r="I799" t="s">
        <v>60</v>
      </c>
      <c r="J799" t="s">
        <v>397</v>
      </c>
      <c r="K799" t="s">
        <v>62</v>
      </c>
      <c r="L799">
        <v>15</v>
      </c>
      <c r="N799" t="str">
        <f t="shared" si="29"/>
        <v>0</v>
      </c>
      <c r="O799">
        <v>15</v>
      </c>
      <c r="P799" t="s">
        <v>96</v>
      </c>
      <c r="Q799" t="s">
        <v>79</v>
      </c>
      <c r="R799" t="s">
        <v>79</v>
      </c>
      <c r="S799" t="s">
        <v>65</v>
      </c>
      <c r="T799" t="s">
        <v>66</v>
      </c>
      <c r="U799" t="s">
        <v>67</v>
      </c>
      <c r="V799" t="s">
        <v>67</v>
      </c>
      <c r="X799" t="b">
        <v>1</v>
      </c>
      <c r="Y799" t="b">
        <v>1</v>
      </c>
      <c r="Z799" t="b">
        <v>1</v>
      </c>
      <c r="AA799">
        <v>300</v>
      </c>
      <c r="AB799">
        <v>230</v>
      </c>
      <c r="AC799" t="s">
        <v>68</v>
      </c>
      <c r="AD799" t="b">
        <v>0</v>
      </c>
      <c r="AE799" t="b">
        <v>0</v>
      </c>
      <c r="AF799" t="s">
        <v>69</v>
      </c>
      <c r="AG799" t="s">
        <v>60</v>
      </c>
      <c r="AH799" t="s">
        <v>60</v>
      </c>
      <c r="AI799" t="b">
        <v>1</v>
      </c>
      <c r="AJ799" t="s">
        <v>60</v>
      </c>
      <c r="AK799" t="s">
        <v>60</v>
      </c>
      <c r="AL799" t="s">
        <v>60</v>
      </c>
      <c r="AM799" t="s">
        <v>60</v>
      </c>
      <c r="AN799" t="s">
        <v>60</v>
      </c>
      <c r="AO799" t="s">
        <v>117</v>
      </c>
      <c r="AP799" t="b">
        <v>0</v>
      </c>
      <c r="AQ799" t="b">
        <v>0</v>
      </c>
      <c r="AR799" t="s">
        <v>71</v>
      </c>
      <c r="AS799" t="b">
        <v>0</v>
      </c>
      <c r="AT799" t="s">
        <v>60</v>
      </c>
      <c r="AU799" t="s">
        <v>60</v>
      </c>
      <c r="AX799" t="s">
        <v>60</v>
      </c>
      <c r="AY799" t="s">
        <v>60</v>
      </c>
      <c r="BA799" t="b">
        <v>0</v>
      </c>
      <c r="BB799" t="s">
        <v>60</v>
      </c>
      <c r="BC799">
        <v>8300320</v>
      </c>
      <c r="BD799" t="s">
        <v>60</v>
      </c>
    </row>
    <row r="800" spans="1:56" x14ac:dyDescent="0.25">
      <c r="A800" t="s">
        <v>394</v>
      </c>
      <c r="B800" t="s">
        <v>915</v>
      </c>
      <c r="C800">
        <v>8300310</v>
      </c>
      <c r="D800" t="s">
        <v>102</v>
      </c>
      <c r="E800" t="s">
        <v>102</v>
      </c>
      <c r="F800" t="s">
        <v>396</v>
      </c>
      <c r="G800" t="s">
        <v>439</v>
      </c>
      <c r="H800" t="str">
        <f>"01107"</f>
        <v>01107</v>
      </c>
      <c r="I800" t="s">
        <v>60</v>
      </c>
      <c r="J800" t="s">
        <v>397</v>
      </c>
      <c r="K800" t="s">
        <v>62</v>
      </c>
      <c r="L800">
        <v>10</v>
      </c>
      <c r="N800" t="str">
        <f t="shared" si="29"/>
        <v>0</v>
      </c>
      <c r="O800">
        <v>10</v>
      </c>
      <c r="P800" t="s">
        <v>78</v>
      </c>
      <c r="Q800" t="s">
        <v>79</v>
      </c>
      <c r="R800" t="s">
        <v>79</v>
      </c>
      <c r="S800" t="s">
        <v>65</v>
      </c>
      <c r="T800" t="s">
        <v>66</v>
      </c>
      <c r="U800" t="s">
        <v>67</v>
      </c>
      <c r="V800" t="s">
        <v>67</v>
      </c>
      <c r="X800" t="b">
        <v>1</v>
      </c>
      <c r="Y800" t="b">
        <v>1</v>
      </c>
      <c r="Z800" t="b">
        <v>1</v>
      </c>
      <c r="AA800">
        <v>300</v>
      </c>
      <c r="AB800">
        <v>230</v>
      </c>
      <c r="AC800" t="s">
        <v>68</v>
      </c>
      <c r="AD800" t="b">
        <v>0</v>
      </c>
      <c r="AE800" t="b">
        <v>0</v>
      </c>
      <c r="AF800" t="s">
        <v>69</v>
      </c>
      <c r="AG800" t="s">
        <v>60</v>
      </c>
      <c r="AH800" t="s">
        <v>60</v>
      </c>
      <c r="AI800" t="b">
        <v>1</v>
      </c>
      <c r="AJ800" t="s">
        <v>60</v>
      </c>
      <c r="AK800" t="s">
        <v>60</v>
      </c>
      <c r="AL800" t="s">
        <v>60</v>
      </c>
      <c r="AM800" t="s">
        <v>60</v>
      </c>
      <c r="AN800" t="s">
        <v>60</v>
      </c>
      <c r="AO800" t="s">
        <v>117</v>
      </c>
      <c r="AP800" t="b">
        <v>0</v>
      </c>
      <c r="AQ800" t="b">
        <v>0</v>
      </c>
      <c r="AR800" t="s">
        <v>71</v>
      </c>
      <c r="AS800" t="b">
        <v>0</v>
      </c>
      <c r="AT800" t="s">
        <v>60</v>
      </c>
      <c r="AU800" t="s">
        <v>60</v>
      </c>
      <c r="AX800" t="s">
        <v>60</v>
      </c>
      <c r="AY800" t="s">
        <v>60</v>
      </c>
      <c r="BA800" t="b">
        <v>0</v>
      </c>
      <c r="BB800" t="s">
        <v>60</v>
      </c>
      <c r="BC800">
        <v>8300310</v>
      </c>
      <c r="BD800" t="s">
        <v>60</v>
      </c>
    </row>
    <row r="801" spans="1:56" x14ac:dyDescent="0.25">
      <c r="A801" t="s">
        <v>394</v>
      </c>
      <c r="B801" t="s">
        <v>915</v>
      </c>
      <c r="C801">
        <v>8300310</v>
      </c>
      <c r="D801" t="s">
        <v>98</v>
      </c>
      <c r="E801" t="s">
        <v>98</v>
      </c>
      <c r="F801" t="s">
        <v>404</v>
      </c>
      <c r="G801" t="s">
        <v>443</v>
      </c>
      <c r="H801" t="str">
        <f>"01109"</f>
        <v>01109</v>
      </c>
      <c r="I801" t="s">
        <v>60</v>
      </c>
      <c r="J801" t="s">
        <v>405</v>
      </c>
      <c r="K801" t="s">
        <v>62</v>
      </c>
      <c r="L801">
        <v>10</v>
      </c>
      <c r="N801" t="str">
        <f t="shared" si="29"/>
        <v>0</v>
      </c>
      <c r="O801">
        <v>10</v>
      </c>
      <c r="P801" t="s">
        <v>63</v>
      </c>
      <c r="Q801" t="s">
        <v>79</v>
      </c>
      <c r="R801" t="s">
        <v>79</v>
      </c>
      <c r="S801" t="s">
        <v>65</v>
      </c>
      <c r="T801" t="s">
        <v>66</v>
      </c>
      <c r="U801" t="s">
        <v>67</v>
      </c>
      <c r="V801" t="s">
        <v>67</v>
      </c>
      <c r="X801" t="b">
        <v>1</v>
      </c>
      <c r="Y801" t="b">
        <v>1</v>
      </c>
      <c r="Z801" t="b">
        <v>1</v>
      </c>
      <c r="AA801">
        <v>300</v>
      </c>
      <c r="AB801">
        <v>230</v>
      </c>
      <c r="AC801" t="s">
        <v>68</v>
      </c>
      <c r="AD801" t="b">
        <v>0</v>
      </c>
      <c r="AE801" t="b">
        <v>0</v>
      </c>
      <c r="AF801" t="s">
        <v>69</v>
      </c>
      <c r="AG801" t="s">
        <v>60</v>
      </c>
      <c r="AH801" t="s">
        <v>60</v>
      </c>
      <c r="AI801" t="b">
        <v>1</v>
      </c>
      <c r="AJ801" t="s">
        <v>60</v>
      </c>
      <c r="AK801" t="s">
        <v>60</v>
      </c>
      <c r="AL801" t="s">
        <v>60</v>
      </c>
      <c r="AM801" t="s">
        <v>60</v>
      </c>
      <c r="AN801" t="s">
        <v>60</v>
      </c>
      <c r="AO801" t="s">
        <v>117</v>
      </c>
      <c r="AP801" t="b">
        <v>0</v>
      </c>
      <c r="AQ801" t="b">
        <v>0</v>
      </c>
      <c r="AR801" t="s">
        <v>71</v>
      </c>
      <c r="AS801" t="b">
        <v>0</v>
      </c>
      <c r="AT801" t="s">
        <v>60</v>
      </c>
      <c r="AU801" t="s">
        <v>60</v>
      </c>
      <c r="AX801" t="s">
        <v>60</v>
      </c>
      <c r="AY801" t="s">
        <v>60</v>
      </c>
      <c r="BA801" t="b">
        <v>0</v>
      </c>
      <c r="BB801" t="s">
        <v>60</v>
      </c>
      <c r="BC801">
        <v>8300310</v>
      </c>
      <c r="BD801" t="s">
        <v>60</v>
      </c>
    </row>
    <row r="802" spans="1:56" x14ac:dyDescent="0.25">
      <c r="A802" t="s">
        <v>394</v>
      </c>
      <c r="B802" t="s">
        <v>915</v>
      </c>
      <c r="C802">
        <v>8300310</v>
      </c>
      <c r="D802" t="s">
        <v>58</v>
      </c>
      <c r="E802" t="s">
        <v>58</v>
      </c>
      <c r="F802" t="s">
        <v>404</v>
      </c>
      <c r="G802" t="s">
        <v>440</v>
      </c>
      <c r="H802" t="str">
        <f>"01109"</f>
        <v>01109</v>
      </c>
      <c r="I802" t="s">
        <v>60</v>
      </c>
      <c r="J802" t="s">
        <v>405</v>
      </c>
      <c r="K802" t="s">
        <v>62</v>
      </c>
      <c r="L802">
        <v>10</v>
      </c>
      <c r="N802" t="str">
        <f t="shared" si="29"/>
        <v>0</v>
      </c>
      <c r="O802">
        <v>10</v>
      </c>
      <c r="P802" t="s">
        <v>78</v>
      </c>
      <c r="Q802" t="s">
        <v>79</v>
      </c>
      <c r="R802" t="s">
        <v>79</v>
      </c>
      <c r="S802" t="s">
        <v>65</v>
      </c>
      <c r="T802" t="s">
        <v>66</v>
      </c>
      <c r="U802" t="s">
        <v>67</v>
      </c>
      <c r="V802" t="s">
        <v>67</v>
      </c>
      <c r="X802" t="b">
        <v>1</v>
      </c>
      <c r="Y802" t="b">
        <v>1</v>
      </c>
      <c r="Z802" t="b">
        <v>1</v>
      </c>
      <c r="AA802">
        <v>300</v>
      </c>
      <c r="AB802">
        <v>230</v>
      </c>
      <c r="AC802" t="s">
        <v>68</v>
      </c>
      <c r="AD802" t="b">
        <v>0</v>
      </c>
      <c r="AE802" t="b">
        <v>0</v>
      </c>
      <c r="AF802" t="s">
        <v>69</v>
      </c>
      <c r="AG802" t="s">
        <v>60</v>
      </c>
      <c r="AH802" t="s">
        <v>60</v>
      </c>
      <c r="AI802" t="b">
        <v>1</v>
      </c>
      <c r="AJ802" t="s">
        <v>60</v>
      </c>
      <c r="AK802" t="s">
        <v>60</v>
      </c>
      <c r="AL802" t="s">
        <v>60</v>
      </c>
      <c r="AM802" t="s">
        <v>60</v>
      </c>
      <c r="AN802" t="s">
        <v>60</v>
      </c>
      <c r="AO802" t="s">
        <v>117</v>
      </c>
      <c r="AP802" t="b">
        <v>0</v>
      </c>
      <c r="AQ802" t="b">
        <v>0</v>
      </c>
      <c r="AR802" t="s">
        <v>71</v>
      </c>
      <c r="AS802" t="b">
        <v>0</v>
      </c>
      <c r="AT802" t="s">
        <v>60</v>
      </c>
      <c r="AU802" t="s">
        <v>60</v>
      </c>
      <c r="AX802" t="s">
        <v>60</v>
      </c>
      <c r="AY802" t="s">
        <v>60</v>
      </c>
      <c r="BA802" t="b">
        <v>0</v>
      </c>
      <c r="BB802" t="s">
        <v>60</v>
      </c>
      <c r="BC802">
        <v>8300310</v>
      </c>
      <c r="BD802" t="s">
        <v>60</v>
      </c>
    </row>
    <row r="803" spans="1:56" x14ac:dyDescent="0.25">
      <c r="A803" t="s">
        <v>394</v>
      </c>
      <c r="B803" t="s">
        <v>915</v>
      </c>
      <c r="C803">
        <v>8300310</v>
      </c>
      <c r="D803" t="s">
        <v>58</v>
      </c>
      <c r="E803" t="s">
        <v>58</v>
      </c>
      <c r="F803" t="s">
        <v>404</v>
      </c>
      <c r="G803" t="s">
        <v>444</v>
      </c>
      <c r="H803" t="str">
        <f>"01109"</f>
        <v>01109</v>
      </c>
      <c r="I803" t="s">
        <v>60</v>
      </c>
      <c r="J803" t="s">
        <v>405</v>
      </c>
      <c r="K803" t="s">
        <v>62</v>
      </c>
      <c r="L803">
        <v>10</v>
      </c>
      <c r="N803" t="str">
        <f t="shared" si="29"/>
        <v>0</v>
      </c>
      <c r="O803">
        <v>10</v>
      </c>
      <c r="P803" t="s">
        <v>63</v>
      </c>
      <c r="Q803" t="s">
        <v>79</v>
      </c>
      <c r="R803" t="s">
        <v>79</v>
      </c>
      <c r="S803" t="s">
        <v>65</v>
      </c>
      <c r="T803" t="s">
        <v>66</v>
      </c>
      <c r="U803" t="s">
        <v>67</v>
      </c>
      <c r="V803" t="s">
        <v>67</v>
      </c>
      <c r="X803" t="b">
        <v>1</v>
      </c>
      <c r="Y803" t="b">
        <v>1</v>
      </c>
      <c r="Z803" t="b">
        <v>1</v>
      </c>
      <c r="AA803">
        <v>300</v>
      </c>
      <c r="AB803">
        <v>230</v>
      </c>
      <c r="AC803" t="s">
        <v>68</v>
      </c>
      <c r="AD803" t="b">
        <v>0</v>
      </c>
      <c r="AE803" t="b">
        <v>0</v>
      </c>
      <c r="AF803" t="s">
        <v>69</v>
      </c>
      <c r="AG803" t="s">
        <v>60</v>
      </c>
      <c r="AH803" t="s">
        <v>60</v>
      </c>
      <c r="AI803" t="b">
        <v>1</v>
      </c>
      <c r="AJ803" t="s">
        <v>60</v>
      </c>
      <c r="AK803" t="s">
        <v>60</v>
      </c>
      <c r="AL803" t="s">
        <v>60</v>
      </c>
      <c r="AM803" t="s">
        <v>60</v>
      </c>
      <c r="AN803" t="s">
        <v>60</v>
      </c>
      <c r="AO803" t="s">
        <v>117</v>
      </c>
      <c r="AP803" t="b">
        <v>0</v>
      </c>
      <c r="AQ803" t="b">
        <v>0</v>
      </c>
      <c r="AR803" t="s">
        <v>71</v>
      </c>
      <c r="AS803" t="b">
        <v>0</v>
      </c>
      <c r="AT803" t="s">
        <v>60</v>
      </c>
      <c r="AU803" t="s">
        <v>60</v>
      </c>
      <c r="AX803" t="s">
        <v>60</v>
      </c>
      <c r="AY803" t="s">
        <v>60</v>
      </c>
      <c r="BA803" t="b">
        <v>0</v>
      </c>
      <c r="BB803" t="s">
        <v>60</v>
      </c>
      <c r="BC803">
        <v>8300310</v>
      </c>
      <c r="BD803" t="s">
        <v>60</v>
      </c>
    </row>
    <row r="804" spans="1:56" x14ac:dyDescent="0.25">
      <c r="A804" t="s">
        <v>394</v>
      </c>
      <c r="B804" t="s">
        <v>914</v>
      </c>
      <c r="C804">
        <v>8300320</v>
      </c>
      <c r="D804" t="s">
        <v>85</v>
      </c>
      <c r="E804" t="s">
        <v>85</v>
      </c>
      <c r="F804" t="s">
        <v>113</v>
      </c>
      <c r="G804" t="s">
        <v>443</v>
      </c>
      <c r="H804" t="str">
        <f>"01202"</f>
        <v>01202</v>
      </c>
      <c r="I804" t="s">
        <v>60</v>
      </c>
      <c r="J804" t="s">
        <v>115</v>
      </c>
      <c r="K804" t="s">
        <v>62</v>
      </c>
      <c r="L804">
        <v>16</v>
      </c>
      <c r="N804" t="str">
        <f t="shared" si="29"/>
        <v>0</v>
      </c>
      <c r="O804">
        <v>16</v>
      </c>
      <c r="P804" t="s">
        <v>96</v>
      </c>
      <c r="Q804" t="s">
        <v>79</v>
      </c>
      <c r="R804" t="s">
        <v>79</v>
      </c>
      <c r="S804" t="s">
        <v>65</v>
      </c>
      <c r="T804" t="s">
        <v>66</v>
      </c>
      <c r="U804" t="s">
        <v>67</v>
      </c>
      <c r="V804" t="s">
        <v>67</v>
      </c>
      <c r="X804" t="b">
        <v>1</v>
      </c>
      <c r="Y804" t="b">
        <v>1</v>
      </c>
      <c r="Z804" t="b">
        <v>1</v>
      </c>
      <c r="AA804">
        <v>300</v>
      </c>
      <c r="AB804">
        <v>230</v>
      </c>
      <c r="AC804" t="s">
        <v>68</v>
      </c>
      <c r="AD804" t="b">
        <v>0</v>
      </c>
      <c r="AE804" t="b">
        <v>0</v>
      </c>
      <c r="AF804" t="s">
        <v>69</v>
      </c>
      <c r="AG804" t="s">
        <v>60</v>
      </c>
      <c r="AH804" t="s">
        <v>60</v>
      </c>
      <c r="AI804" t="b">
        <v>1</v>
      </c>
      <c r="AJ804" t="s">
        <v>60</v>
      </c>
      <c r="AK804" t="s">
        <v>60</v>
      </c>
      <c r="AL804" t="s">
        <v>60</v>
      </c>
      <c r="AM804" t="s">
        <v>60</v>
      </c>
      <c r="AN804" t="s">
        <v>116</v>
      </c>
      <c r="AO804" t="s">
        <v>117</v>
      </c>
      <c r="AP804" t="b">
        <v>0</v>
      </c>
      <c r="AQ804" t="b">
        <v>0</v>
      </c>
      <c r="AR804" t="s">
        <v>71</v>
      </c>
      <c r="AS804" t="b">
        <v>0</v>
      </c>
      <c r="AT804" t="s">
        <v>60</v>
      </c>
      <c r="AU804" t="s">
        <v>60</v>
      </c>
      <c r="AX804" t="s">
        <v>60</v>
      </c>
      <c r="AY804" t="s">
        <v>60</v>
      </c>
      <c r="BA804" t="b">
        <v>0</v>
      </c>
      <c r="BB804" t="s">
        <v>60</v>
      </c>
      <c r="BC804">
        <v>8300320</v>
      </c>
      <c r="BD804" t="s">
        <v>60</v>
      </c>
    </row>
    <row r="805" spans="1:56" x14ac:dyDescent="0.25">
      <c r="A805" t="s">
        <v>377</v>
      </c>
      <c r="B805" t="s">
        <v>382</v>
      </c>
      <c r="C805">
        <v>2109310</v>
      </c>
      <c r="D805" t="s">
        <v>105</v>
      </c>
      <c r="E805" t="s">
        <v>105</v>
      </c>
      <c r="F805" t="s">
        <v>768</v>
      </c>
      <c r="G805" t="s">
        <v>781</v>
      </c>
      <c r="H805" t="str">
        <f>"01702"</f>
        <v>01702</v>
      </c>
      <c r="I805" t="s">
        <v>60</v>
      </c>
      <c r="J805" t="s">
        <v>770</v>
      </c>
      <c r="K805" t="s">
        <v>62</v>
      </c>
      <c r="L805">
        <v>25</v>
      </c>
      <c r="N805" t="str">
        <f t="shared" si="29"/>
        <v>0</v>
      </c>
      <c r="O805">
        <v>25</v>
      </c>
      <c r="P805" t="s">
        <v>96</v>
      </c>
      <c r="Q805" t="s">
        <v>79</v>
      </c>
      <c r="R805" t="s">
        <v>79</v>
      </c>
      <c r="S805" t="s">
        <v>65</v>
      </c>
      <c r="T805" t="s">
        <v>66</v>
      </c>
      <c r="U805" t="s">
        <v>67</v>
      </c>
      <c r="V805" t="s">
        <v>67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68</v>
      </c>
      <c r="AD805" t="b">
        <v>0</v>
      </c>
      <c r="AE805" t="b">
        <v>0</v>
      </c>
      <c r="AF805" t="s">
        <v>69</v>
      </c>
      <c r="AG805" t="s">
        <v>60</v>
      </c>
      <c r="AH805" t="s">
        <v>60</v>
      </c>
      <c r="AI805" t="b">
        <v>1</v>
      </c>
      <c r="AJ805" t="s">
        <v>60</v>
      </c>
      <c r="AK805" t="s">
        <v>60</v>
      </c>
      <c r="AL805" t="s">
        <v>60</v>
      </c>
      <c r="AM805" t="s">
        <v>60</v>
      </c>
      <c r="AN805" t="s">
        <v>97</v>
      </c>
      <c r="AO805" t="s">
        <v>70</v>
      </c>
      <c r="AP805" t="b">
        <v>0</v>
      </c>
      <c r="AQ805" t="b">
        <v>0</v>
      </c>
      <c r="AR805" t="s">
        <v>71</v>
      </c>
      <c r="AS805" t="b">
        <v>0</v>
      </c>
      <c r="AT805" t="s">
        <v>60</v>
      </c>
      <c r="AU805" t="s">
        <v>60</v>
      </c>
      <c r="AX805" t="s">
        <v>60</v>
      </c>
      <c r="AY805" t="s">
        <v>60</v>
      </c>
      <c r="BA805" t="b">
        <v>0</v>
      </c>
      <c r="BB805" t="s">
        <v>60</v>
      </c>
      <c r="BD805" t="s">
        <v>60</v>
      </c>
    </row>
    <row r="806" spans="1:56" x14ac:dyDescent="0.25">
      <c r="A806" t="s">
        <v>287</v>
      </c>
      <c r="B806" t="s">
        <v>451</v>
      </c>
      <c r="C806">
        <v>1502410</v>
      </c>
      <c r="D806" t="s">
        <v>98</v>
      </c>
      <c r="E806" t="s">
        <v>98</v>
      </c>
      <c r="F806" t="s">
        <v>292</v>
      </c>
      <c r="G806" t="s">
        <v>544</v>
      </c>
      <c r="H806" t="str">
        <f>"01804"</f>
        <v>01804</v>
      </c>
      <c r="I806" t="s">
        <v>60</v>
      </c>
      <c r="J806" t="s">
        <v>290</v>
      </c>
      <c r="K806" t="s">
        <v>62</v>
      </c>
      <c r="L806">
        <v>25</v>
      </c>
      <c r="N806" t="str">
        <f t="shared" si="29"/>
        <v>0</v>
      </c>
      <c r="O806">
        <v>25</v>
      </c>
      <c r="P806" t="s">
        <v>78</v>
      </c>
      <c r="Q806" t="s">
        <v>79</v>
      </c>
      <c r="R806" t="s">
        <v>79</v>
      </c>
      <c r="S806" t="s">
        <v>65</v>
      </c>
      <c r="T806" t="s">
        <v>66</v>
      </c>
      <c r="U806" t="s">
        <v>67</v>
      </c>
      <c r="V806" t="s">
        <v>67</v>
      </c>
      <c r="X806" t="b">
        <v>1</v>
      </c>
      <c r="Y806" t="b">
        <v>1</v>
      </c>
      <c r="Z806" t="b">
        <v>1</v>
      </c>
      <c r="AA806">
        <v>103</v>
      </c>
      <c r="AB806">
        <v>230</v>
      </c>
      <c r="AC806" t="s">
        <v>68</v>
      </c>
      <c r="AD806" t="b">
        <v>0</v>
      </c>
      <c r="AE806" t="b">
        <v>0</v>
      </c>
      <c r="AF806" t="s">
        <v>69</v>
      </c>
      <c r="AG806" t="s">
        <v>60</v>
      </c>
      <c r="AH806" t="s">
        <v>60</v>
      </c>
      <c r="AI806" t="b">
        <v>1</v>
      </c>
      <c r="AJ806" t="s">
        <v>60</v>
      </c>
      <c r="AK806" t="s">
        <v>60</v>
      </c>
      <c r="AL806" t="s">
        <v>60</v>
      </c>
      <c r="AM806" t="s">
        <v>60</v>
      </c>
      <c r="AN806" t="s">
        <v>60</v>
      </c>
      <c r="AO806" t="s">
        <v>117</v>
      </c>
      <c r="AP806" t="b">
        <v>0</v>
      </c>
      <c r="AQ806" t="b">
        <v>0</v>
      </c>
      <c r="AR806" t="s">
        <v>71</v>
      </c>
      <c r="AS806" t="b">
        <v>0</v>
      </c>
      <c r="AT806" t="s">
        <v>60</v>
      </c>
      <c r="AU806" t="s">
        <v>60</v>
      </c>
      <c r="AX806" t="s">
        <v>60</v>
      </c>
      <c r="AY806" t="s">
        <v>60</v>
      </c>
      <c r="BA806" t="b">
        <v>0</v>
      </c>
      <c r="BB806" t="s">
        <v>60</v>
      </c>
      <c r="BD806" t="s">
        <v>60</v>
      </c>
    </row>
    <row r="807" spans="1:56" x14ac:dyDescent="0.25">
      <c r="A807" t="s">
        <v>306</v>
      </c>
      <c r="B807" t="s">
        <v>588</v>
      </c>
      <c r="C807">
        <v>2000310</v>
      </c>
      <c r="D807" t="s">
        <v>98</v>
      </c>
      <c r="E807" t="s">
        <v>98</v>
      </c>
      <c r="F807" t="s">
        <v>330</v>
      </c>
      <c r="G807" t="s">
        <v>439</v>
      </c>
      <c r="H807">
        <v>99615</v>
      </c>
      <c r="I807" t="s">
        <v>60</v>
      </c>
      <c r="J807" t="s">
        <v>331</v>
      </c>
      <c r="K807" t="s">
        <v>62</v>
      </c>
      <c r="L807">
        <v>25</v>
      </c>
      <c r="N807" t="str">
        <f t="shared" si="29"/>
        <v>0</v>
      </c>
      <c r="O807">
        <v>25</v>
      </c>
      <c r="P807" t="s">
        <v>96</v>
      </c>
      <c r="Q807" t="s">
        <v>79</v>
      </c>
      <c r="S807" t="s">
        <v>65</v>
      </c>
      <c r="T807" t="s">
        <v>66</v>
      </c>
      <c r="U807" t="s">
        <v>67</v>
      </c>
      <c r="V807" t="s">
        <v>67</v>
      </c>
      <c r="X807" t="b">
        <v>1</v>
      </c>
      <c r="Y807" t="b">
        <v>1</v>
      </c>
      <c r="Z807" t="b">
        <v>1</v>
      </c>
      <c r="AA807">
        <v>103</v>
      </c>
      <c r="AB807">
        <v>230</v>
      </c>
      <c r="AC807" t="s">
        <v>68</v>
      </c>
      <c r="AD807" t="b">
        <v>0</v>
      </c>
      <c r="AE807" t="b">
        <v>0</v>
      </c>
      <c r="AF807" t="s">
        <v>69</v>
      </c>
      <c r="AG807" t="s">
        <v>60</v>
      </c>
      <c r="AH807" t="s">
        <v>60</v>
      </c>
      <c r="AI807" t="b">
        <v>1</v>
      </c>
      <c r="AJ807" t="s">
        <v>60</v>
      </c>
      <c r="AK807" t="s">
        <v>60</v>
      </c>
      <c r="AL807" t="s">
        <v>60</v>
      </c>
      <c r="AM807" t="s">
        <v>60</v>
      </c>
      <c r="AN807" t="s">
        <v>60</v>
      </c>
      <c r="AO807" t="s">
        <v>70</v>
      </c>
      <c r="AP807" t="b">
        <v>0</v>
      </c>
      <c r="AQ807" t="b">
        <v>0</v>
      </c>
      <c r="AR807" t="s">
        <v>71</v>
      </c>
      <c r="AS807" t="b">
        <v>0</v>
      </c>
      <c r="AT807" t="s">
        <v>60</v>
      </c>
      <c r="AU807" t="s">
        <v>60</v>
      </c>
      <c r="AX807" t="s">
        <v>60</v>
      </c>
      <c r="AY807" t="s">
        <v>60</v>
      </c>
      <c r="BA807" t="b">
        <v>0</v>
      </c>
      <c r="BB807" t="s">
        <v>60</v>
      </c>
      <c r="BD807" t="s">
        <v>60</v>
      </c>
    </row>
    <row r="808" spans="1:56" x14ac:dyDescent="0.25">
      <c r="A808" t="s">
        <v>247</v>
      </c>
      <c r="B808" t="s">
        <v>741</v>
      </c>
      <c r="C808">
        <v>1200310</v>
      </c>
      <c r="D808" t="s">
        <v>85</v>
      </c>
      <c r="E808" t="s">
        <v>85</v>
      </c>
      <c r="F808" t="s">
        <v>742</v>
      </c>
      <c r="G808" t="s">
        <v>656</v>
      </c>
      <c r="H808" t="str">
        <f>"01106"</f>
        <v>01106</v>
      </c>
      <c r="I808" t="s">
        <v>60</v>
      </c>
      <c r="J808" t="s">
        <v>744</v>
      </c>
      <c r="K808" t="s">
        <v>62</v>
      </c>
      <c r="L808">
        <v>25</v>
      </c>
      <c r="N808" t="str">
        <f t="shared" si="29"/>
        <v>0</v>
      </c>
      <c r="O808">
        <v>25</v>
      </c>
      <c r="P808" t="s">
        <v>96</v>
      </c>
      <c r="Q808" t="s">
        <v>79</v>
      </c>
      <c r="R808" t="s">
        <v>79</v>
      </c>
      <c r="S808" t="s">
        <v>65</v>
      </c>
      <c r="T808" t="s">
        <v>66</v>
      </c>
      <c r="U808" t="s">
        <v>67</v>
      </c>
      <c r="V808" t="s">
        <v>67</v>
      </c>
      <c r="X808" t="b">
        <v>1</v>
      </c>
      <c r="Y808" t="b">
        <v>1</v>
      </c>
      <c r="Z808" t="b">
        <v>1</v>
      </c>
      <c r="AA808">
        <v>103</v>
      </c>
      <c r="AB808">
        <v>230</v>
      </c>
      <c r="AC808" t="s">
        <v>68</v>
      </c>
      <c r="AD808" t="b">
        <v>0</v>
      </c>
      <c r="AE808" t="b">
        <v>0</v>
      </c>
      <c r="AF808" t="s">
        <v>69</v>
      </c>
      <c r="AG808" t="s">
        <v>60</v>
      </c>
      <c r="AH808" t="s">
        <v>60</v>
      </c>
      <c r="AI808" t="b">
        <v>1</v>
      </c>
      <c r="AJ808" t="s">
        <v>60</v>
      </c>
      <c r="AK808" t="s">
        <v>60</v>
      </c>
      <c r="AL808" t="s">
        <v>60</v>
      </c>
      <c r="AM808" t="s">
        <v>60</v>
      </c>
      <c r="AN808" t="s">
        <v>60</v>
      </c>
      <c r="AO808" t="s">
        <v>70</v>
      </c>
      <c r="AP808" t="b">
        <v>0</v>
      </c>
      <c r="AQ808" t="b">
        <v>0</v>
      </c>
      <c r="AR808" t="s">
        <v>71</v>
      </c>
      <c r="AS808" t="b">
        <v>0</v>
      </c>
      <c r="AT808" t="s">
        <v>60</v>
      </c>
      <c r="AU808" t="s">
        <v>60</v>
      </c>
      <c r="AX808" t="s">
        <v>60</v>
      </c>
      <c r="AY808" t="s">
        <v>60</v>
      </c>
      <c r="BA808" t="b">
        <v>0</v>
      </c>
      <c r="BB808" t="s">
        <v>60</v>
      </c>
      <c r="BD808" t="s">
        <v>60</v>
      </c>
    </row>
    <row r="809" spans="1:56" x14ac:dyDescent="0.25">
      <c r="A809" t="s">
        <v>394</v>
      </c>
      <c r="B809" t="s">
        <v>914</v>
      </c>
      <c r="C809">
        <v>8300320</v>
      </c>
      <c r="D809" t="s">
        <v>102</v>
      </c>
      <c r="E809" t="s">
        <v>102</v>
      </c>
      <c r="F809" t="s">
        <v>396</v>
      </c>
      <c r="G809" t="s">
        <v>440</v>
      </c>
      <c r="H809" t="str">
        <f>"01107"</f>
        <v>01107</v>
      </c>
      <c r="I809" t="s">
        <v>60</v>
      </c>
      <c r="J809" t="s">
        <v>397</v>
      </c>
      <c r="K809" t="s">
        <v>62</v>
      </c>
      <c r="L809">
        <v>15</v>
      </c>
      <c r="N809" t="str">
        <f t="shared" si="29"/>
        <v>0</v>
      </c>
      <c r="O809">
        <v>15</v>
      </c>
      <c r="P809" t="s">
        <v>96</v>
      </c>
      <c r="Q809" t="s">
        <v>79</v>
      </c>
      <c r="R809" t="s">
        <v>79</v>
      </c>
      <c r="S809" t="s">
        <v>65</v>
      </c>
      <c r="T809" t="s">
        <v>66</v>
      </c>
      <c r="U809" t="s">
        <v>67</v>
      </c>
      <c r="V809" t="s">
        <v>67</v>
      </c>
      <c r="X809" t="b">
        <v>1</v>
      </c>
      <c r="Y809" t="b">
        <v>1</v>
      </c>
      <c r="Z809" t="b">
        <v>1</v>
      </c>
      <c r="AA809">
        <v>300</v>
      </c>
      <c r="AB809">
        <v>230</v>
      </c>
      <c r="AC809" t="s">
        <v>68</v>
      </c>
      <c r="AD809" t="b">
        <v>0</v>
      </c>
      <c r="AE809" t="b">
        <v>0</v>
      </c>
      <c r="AF809" t="s">
        <v>69</v>
      </c>
      <c r="AG809" t="s">
        <v>60</v>
      </c>
      <c r="AH809" t="s">
        <v>60</v>
      </c>
      <c r="AI809" t="b">
        <v>1</v>
      </c>
      <c r="AJ809" t="s">
        <v>60</v>
      </c>
      <c r="AK809" t="s">
        <v>60</v>
      </c>
      <c r="AL809" t="s">
        <v>60</v>
      </c>
      <c r="AM809" t="s">
        <v>60</v>
      </c>
      <c r="AN809" t="s">
        <v>60</v>
      </c>
      <c r="AO809" t="s">
        <v>117</v>
      </c>
      <c r="AP809" t="b">
        <v>0</v>
      </c>
      <c r="AQ809" t="b">
        <v>0</v>
      </c>
      <c r="AR809" t="s">
        <v>71</v>
      </c>
      <c r="AS809" t="b">
        <v>0</v>
      </c>
      <c r="AT809" t="s">
        <v>60</v>
      </c>
      <c r="AU809" t="s">
        <v>60</v>
      </c>
      <c r="AX809" t="s">
        <v>60</v>
      </c>
      <c r="AY809" t="s">
        <v>60</v>
      </c>
      <c r="BA809" t="b">
        <v>0</v>
      </c>
      <c r="BB809" t="s">
        <v>60</v>
      </c>
      <c r="BC809">
        <v>8300320</v>
      </c>
      <c r="BD809" t="s">
        <v>60</v>
      </c>
    </row>
    <row r="810" spans="1:56" x14ac:dyDescent="0.25">
      <c r="A810" t="s">
        <v>394</v>
      </c>
      <c r="B810" t="s">
        <v>915</v>
      </c>
      <c r="C810">
        <v>8300310</v>
      </c>
      <c r="D810" t="s">
        <v>98</v>
      </c>
      <c r="E810" t="s">
        <v>98</v>
      </c>
      <c r="F810" t="s">
        <v>404</v>
      </c>
      <c r="G810" t="s">
        <v>477</v>
      </c>
      <c r="H810" t="str">
        <f>"01109"</f>
        <v>01109</v>
      </c>
      <c r="I810" t="s">
        <v>60</v>
      </c>
      <c r="J810" t="s">
        <v>405</v>
      </c>
      <c r="K810" t="s">
        <v>62</v>
      </c>
      <c r="L810">
        <v>10</v>
      </c>
      <c r="N810" t="str">
        <f t="shared" si="29"/>
        <v>0</v>
      </c>
      <c r="O810">
        <v>10</v>
      </c>
      <c r="P810" t="s">
        <v>78</v>
      </c>
      <c r="Q810" t="s">
        <v>79</v>
      </c>
      <c r="R810" t="s">
        <v>79</v>
      </c>
      <c r="S810" t="s">
        <v>65</v>
      </c>
      <c r="T810" t="s">
        <v>66</v>
      </c>
      <c r="U810" t="s">
        <v>67</v>
      </c>
      <c r="V810" t="s">
        <v>67</v>
      </c>
      <c r="X810" t="b">
        <v>1</v>
      </c>
      <c r="Y810" t="b">
        <v>1</v>
      </c>
      <c r="Z810" t="b">
        <v>1</v>
      </c>
      <c r="AA810">
        <v>300</v>
      </c>
      <c r="AB810">
        <v>230</v>
      </c>
      <c r="AC810" t="s">
        <v>68</v>
      </c>
      <c r="AD810" t="b">
        <v>0</v>
      </c>
      <c r="AE810" t="b">
        <v>0</v>
      </c>
      <c r="AF810" t="s">
        <v>69</v>
      </c>
      <c r="AG810" t="s">
        <v>60</v>
      </c>
      <c r="AH810" t="s">
        <v>60</v>
      </c>
      <c r="AI810" t="b">
        <v>1</v>
      </c>
      <c r="AJ810" t="s">
        <v>60</v>
      </c>
      <c r="AK810" t="s">
        <v>60</v>
      </c>
      <c r="AL810" t="s">
        <v>60</v>
      </c>
      <c r="AM810" t="s">
        <v>60</v>
      </c>
      <c r="AN810" t="s">
        <v>60</v>
      </c>
      <c r="AO810" t="s">
        <v>117</v>
      </c>
      <c r="AP810" t="b">
        <v>0</v>
      </c>
      <c r="AQ810" t="b">
        <v>0</v>
      </c>
      <c r="AR810" t="s">
        <v>71</v>
      </c>
      <c r="AS810" t="b">
        <v>0</v>
      </c>
      <c r="AT810" t="s">
        <v>60</v>
      </c>
      <c r="AU810" t="s">
        <v>60</v>
      </c>
      <c r="AX810" t="s">
        <v>60</v>
      </c>
      <c r="AY810" t="s">
        <v>60</v>
      </c>
      <c r="BA810" t="b">
        <v>0</v>
      </c>
      <c r="BB810" t="s">
        <v>60</v>
      </c>
      <c r="BC810">
        <v>8300310</v>
      </c>
      <c r="BD810" t="s">
        <v>60</v>
      </c>
    </row>
    <row r="811" spans="1:56" x14ac:dyDescent="0.25">
      <c r="A811" t="s">
        <v>394</v>
      </c>
      <c r="B811" t="s">
        <v>915</v>
      </c>
      <c r="C811">
        <v>8300310</v>
      </c>
      <c r="D811" t="s">
        <v>73</v>
      </c>
      <c r="E811" t="s">
        <v>73</v>
      </c>
      <c r="F811" t="s">
        <v>396</v>
      </c>
      <c r="G811" t="s">
        <v>575</v>
      </c>
      <c r="H811" t="str">
        <f>"01107"</f>
        <v>01107</v>
      </c>
      <c r="I811" t="s">
        <v>60</v>
      </c>
      <c r="J811" t="s">
        <v>397</v>
      </c>
      <c r="K811" t="s">
        <v>62</v>
      </c>
      <c r="L811">
        <v>10</v>
      </c>
      <c r="N811" t="str">
        <f t="shared" si="29"/>
        <v>0</v>
      </c>
      <c r="O811">
        <v>10</v>
      </c>
      <c r="P811" t="s">
        <v>63</v>
      </c>
      <c r="Q811" t="s">
        <v>79</v>
      </c>
      <c r="R811" t="s">
        <v>79</v>
      </c>
      <c r="S811" t="s">
        <v>65</v>
      </c>
      <c r="T811" t="s">
        <v>66</v>
      </c>
      <c r="U811" t="s">
        <v>67</v>
      </c>
      <c r="V811" t="s">
        <v>67</v>
      </c>
      <c r="X811" t="b">
        <v>1</v>
      </c>
      <c r="Y811" t="b">
        <v>1</v>
      </c>
      <c r="Z811" t="b">
        <v>1</v>
      </c>
      <c r="AA811">
        <v>300</v>
      </c>
      <c r="AB811">
        <v>230</v>
      </c>
      <c r="AC811" t="s">
        <v>68</v>
      </c>
      <c r="AD811" t="b">
        <v>0</v>
      </c>
      <c r="AE811" t="b">
        <v>0</v>
      </c>
      <c r="AF811" t="s">
        <v>69</v>
      </c>
      <c r="AG811" t="s">
        <v>60</v>
      </c>
      <c r="AH811" t="s">
        <v>60</v>
      </c>
      <c r="AI811" t="b">
        <v>1</v>
      </c>
      <c r="AJ811" t="s">
        <v>60</v>
      </c>
      <c r="AK811" t="s">
        <v>60</v>
      </c>
      <c r="AL811" t="s">
        <v>60</v>
      </c>
      <c r="AM811" t="s">
        <v>60</v>
      </c>
      <c r="AN811" t="s">
        <v>60</v>
      </c>
      <c r="AO811" t="s">
        <v>117</v>
      </c>
      <c r="AP811" t="b">
        <v>0</v>
      </c>
      <c r="AQ811" t="b">
        <v>0</v>
      </c>
      <c r="AR811" t="s">
        <v>71</v>
      </c>
      <c r="AS811" t="b">
        <v>0</v>
      </c>
      <c r="AT811" t="s">
        <v>60</v>
      </c>
      <c r="AU811" t="s">
        <v>60</v>
      </c>
      <c r="AX811" t="s">
        <v>60</v>
      </c>
      <c r="AY811" t="s">
        <v>60</v>
      </c>
      <c r="BA811" t="b">
        <v>0</v>
      </c>
      <c r="BB811" t="s">
        <v>60</v>
      </c>
      <c r="BC811">
        <v>8300310</v>
      </c>
      <c r="BD811" t="s">
        <v>60</v>
      </c>
    </row>
    <row r="812" spans="1:56" x14ac:dyDescent="0.25">
      <c r="A812" t="s">
        <v>394</v>
      </c>
      <c r="B812" t="s">
        <v>915</v>
      </c>
      <c r="C812">
        <v>8300310</v>
      </c>
      <c r="D812" t="s">
        <v>85</v>
      </c>
      <c r="E812" t="s">
        <v>85</v>
      </c>
      <c r="F812" t="s">
        <v>113</v>
      </c>
      <c r="G812" t="s">
        <v>471</v>
      </c>
      <c r="H812" t="str">
        <f>"01202"</f>
        <v>01202</v>
      </c>
      <c r="I812" t="s">
        <v>60</v>
      </c>
      <c r="J812" t="s">
        <v>115</v>
      </c>
      <c r="K812" t="s">
        <v>62</v>
      </c>
      <c r="L812">
        <v>10</v>
      </c>
      <c r="N812" t="str">
        <f t="shared" si="29"/>
        <v>0</v>
      </c>
      <c r="O812">
        <v>10</v>
      </c>
      <c r="P812" t="s">
        <v>63</v>
      </c>
      <c r="Q812" t="s">
        <v>79</v>
      </c>
      <c r="R812" t="s">
        <v>79</v>
      </c>
      <c r="S812" t="s">
        <v>65</v>
      </c>
      <c r="T812" t="s">
        <v>66</v>
      </c>
      <c r="U812" t="s">
        <v>67</v>
      </c>
      <c r="V812" t="s">
        <v>67</v>
      </c>
      <c r="X812" t="b">
        <v>1</v>
      </c>
      <c r="Y812" t="b">
        <v>1</v>
      </c>
      <c r="Z812" t="b">
        <v>1</v>
      </c>
      <c r="AA812">
        <v>300</v>
      </c>
      <c r="AB812">
        <v>230</v>
      </c>
      <c r="AC812" t="s">
        <v>68</v>
      </c>
      <c r="AD812" t="b">
        <v>0</v>
      </c>
      <c r="AE812" t="b">
        <v>0</v>
      </c>
      <c r="AF812" t="s">
        <v>69</v>
      </c>
      <c r="AG812" t="s">
        <v>60</v>
      </c>
      <c r="AH812" t="s">
        <v>60</v>
      </c>
      <c r="AI812" t="b">
        <v>1</v>
      </c>
      <c r="AJ812" t="s">
        <v>60</v>
      </c>
      <c r="AK812" t="s">
        <v>60</v>
      </c>
      <c r="AL812" t="s">
        <v>60</v>
      </c>
      <c r="AM812" t="s">
        <v>60</v>
      </c>
      <c r="AN812" t="s">
        <v>60</v>
      </c>
      <c r="AO812" t="s">
        <v>117</v>
      </c>
      <c r="AP812" t="b">
        <v>0</v>
      </c>
      <c r="AQ812" t="b">
        <v>0</v>
      </c>
      <c r="AR812" t="s">
        <v>71</v>
      </c>
      <c r="AS812" t="b">
        <v>0</v>
      </c>
      <c r="AT812" t="s">
        <v>60</v>
      </c>
      <c r="AU812" t="s">
        <v>60</v>
      </c>
      <c r="AX812" t="s">
        <v>60</v>
      </c>
      <c r="AY812" t="s">
        <v>60</v>
      </c>
      <c r="BA812" t="b">
        <v>0</v>
      </c>
      <c r="BB812" t="s">
        <v>60</v>
      </c>
      <c r="BC812">
        <v>8300310</v>
      </c>
      <c r="BD812" t="s">
        <v>60</v>
      </c>
    </row>
    <row r="813" spans="1:56" x14ac:dyDescent="0.25">
      <c r="A813" t="s">
        <v>56</v>
      </c>
      <c r="B813" t="s">
        <v>87</v>
      </c>
      <c r="C813">
        <v>2106310</v>
      </c>
      <c r="D813" t="s">
        <v>105</v>
      </c>
      <c r="E813" t="s">
        <v>105</v>
      </c>
      <c r="F813" t="s">
        <v>911</v>
      </c>
      <c r="G813" t="s">
        <v>916</v>
      </c>
      <c r="H813" t="str">
        <f>"01151"</f>
        <v>01151</v>
      </c>
      <c r="I813" t="s">
        <v>60</v>
      </c>
      <c r="J813" t="s">
        <v>917</v>
      </c>
      <c r="K813" t="s">
        <v>62</v>
      </c>
      <c r="L813">
        <v>25</v>
      </c>
      <c r="N813" t="str">
        <f t="shared" si="29"/>
        <v>0</v>
      </c>
      <c r="O813">
        <v>25</v>
      </c>
      <c r="P813" t="s">
        <v>63</v>
      </c>
      <c r="Q813" t="s">
        <v>79</v>
      </c>
      <c r="R813" t="s">
        <v>79</v>
      </c>
      <c r="S813" t="s">
        <v>65</v>
      </c>
      <c r="T813" t="s">
        <v>66</v>
      </c>
      <c r="U813" t="s">
        <v>67</v>
      </c>
      <c r="V813" t="s">
        <v>67</v>
      </c>
      <c r="X813" t="b">
        <v>1</v>
      </c>
      <c r="Y813" t="b">
        <v>1</v>
      </c>
      <c r="Z813" t="b">
        <v>1</v>
      </c>
      <c r="AA813">
        <v>103</v>
      </c>
      <c r="AB813">
        <v>230</v>
      </c>
      <c r="AC813" t="s">
        <v>68</v>
      </c>
      <c r="AD813" t="b">
        <v>0</v>
      </c>
      <c r="AE813" t="b">
        <v>0</v>
      </c>
      <c r="AF813" t="s">
        <v>69</v>
      </c>
      <c r="AG813" t="s">
        <v>60</v>
      </c>
      <c r="AH813" t="s">
        <v>60</v>
      </c>
      <c r="AI813" t="b">
        <v>1</v>
      </c>
      <c r="AJ813" t="s">
        <v>60</v>
      </c>
      <c r="AK813" t="s">
        <v>60</v>
      </c>
      <c r="AL813" t="s">
        <v>60</v>
      </c>
      <c r="AM813" t="s">
        <v>60</v>
      </c>
      <c r="AN813" t="s">
        <v>60</v>
      </c>
      <c r="AO813" t="s">
        <v>70</v>
      </c>
      <c r="AP813" t="b">
        <v>0</v>
      </c>
      <c r="AQ813" t="b">
        <v>0</v>
      </c>
      <c r="AR813" t="s">
        <v>71</v>
      </c>
      <c r="AS813" t="b">
        <v>0</v>
      </c>
      <c r="AT813" t="s">
        <v>60</v>
      </c>
      <c r="AU813" t="s">
        <v>60</v>
      </c>
      <c r="AX813" t="s">
        <v>60</v>
      </c>
      <c r="AY813" t="s">
        <v>60</v>
      </c>
      <c r="BA813" t="b">
        <v>0</v>
      </c>
      <c r="BB813" t="s">
        <v>60</v>
      </c>
      <c r="BD813" t="s">
        <v>60</v>
      </c>
    </row>
    <row r="814" spans="1:56" x14ac:dyDescent="0.25">
      <c r="A814" t="s">
        <v>394</v>
      </c>
      <c r="B814" t="s">
        <v>914</v>
      </c>
      <c r="C814">
        <v>8300320</v>
      </c>
      <c r="D814" t="s">
        <v>58</v>
      </c>
      <c r="E814" t="s">
        <v>58</v>
      </c>
      <c r="F814" t="s">
        <v>404</v>
      </c>
      <c r="G814" t="s">
        <v>444</v>
      </c>
      <c r="H814" t="str">
        <f>"01109"</f>
        <v>01109</v>
      </c>
      <c r="I814" t="s">
        <v>60</v>
      </c>
      <c r="J814" t="s">
        <v>405</v>
      </c>
      <c r="K814" t="s">
        <v>62</v>
      </c>
      <c r="L814">
        <v>15</v>
      </c>
      <c r="N814" t="str">
        <f t="shared" si="29"/>
        <v>0</v>
      </c>
      <c r="O814">
        <v>15</v>
      </c>
      <c r="P814" t="s">
        <v>96</v>
      </c>
      <c r="Q814" t="s">
        <v>79</v>
      </c>
      <c r="R814" t="s">
        <v>79</v>
      </c>
      <c r="S814" t="s">
        <v>65</v>
      </c>
      <c r="T814" t="s">
        <v>66</v>
      </c>
      <c r="U814" t="s">
        <v>67</v>
      </c>
      <c r="V814" t="s">
        <v>67</v>
      </c>
      <c r="X814" t="b">
        <v>1</v>
      </c>
      <c r="Y814" t="b">
        <v>1</v>
      </c>
      <c r="Z814" t="b">
        <v>1</v>
      </c>
      <c r="AA814">
        <v>300</v>
      </c>
      <c r="AB814">
        <v>230</v>
      </c>
      <c r="AC814" t="s">
        <v>68</v>
      </c>
      <c r="AD814" t="b">
        <v>0</v>
      </c>
      <c r="AE814" t="b">
        <v>0</v>
      </c>
      <c r="AF814" t="s">
        <v>69</v>
      </c>
      <c r="AG814" t="s">
        <v>60</v>
      </c>
      <c r="AH814" t="s">
        <v>60</v>
      </c>
      <c r="AI814" t="b">
        <v>1</v>
      </c>
      <c r="AJ814" t="s">
        <v>60</v>
      </c>
      <c r="AK814" t="s">
        <v>60</v>
      </c>
      <c r="AL814" t="s">
        <v>60</v>
      </c>
      <c r="AM814" t="s">
        <v>60</v>
      </c>
      <c r="AN814" t="s">
        <v>60</v>
      </c>
      <c r="AO814" t="s">
        <v>117</v>
      </c>
      <c r="AP814" t="b">
        <v>0</v>
      </c>
      <c r="AQ814" t="b">
        <v>0</v>
      </c>
      <c r="AR814" t="s">
        <v>71</v>
      </c>
      <c r="AS814" t="b">
        <v>0</v>
      </c>
      <c r="AT814" t="s">
        <v>60</v>
      </c>
      <c r="AU814" t="s">
        <v>60</v>
      </c>
      <c r="AX814" t="s">
        <v>60</v>
      </c>
      <c r="AY814" t="s">
        <v>60</v>
      </c>
      <c r="BA814" t="b">
        <v>0</v>
      </c>
      <c r="BB814" t="s">
        <v>60</v>
      </c>
      <c r="BC814">
        <v>8300320</v>
      </c>
      <c r="BD814" t="s">
        <v>60</v>
      </c>
    </row>
    <row r="815" spans="1:56" x14ac:dyDescent="0.25">
      <c r="A815" t="s">
        <v>394</v>
      </c>
      <c r="B815" t="s">
        <v>915</v>
      </c>
      <c r="C815">
        <v>8300310</v>
      </c>
      <c r="D815" t="s">
        <v>105</v>
      </c>
      <c r="E815" t="s">
        <v>105</v>
      </c>
      <c r="F815" t="s">
        <v>113</v>
      </c>
      <c r="G815" t="s">
        <v>432</v>
      </c>
      <c r="H815" t="str">
        <f>"01202"</f>
        <v>01202</v>
      </c>
      <c r="I815" t="s">
        <v>60</v>
      </c>
      <c r="J815" t="s">
        <v>115</v>
      </c>
      <c r="K815" t="s">
        <v>62</v>
      </c>
      <c r="L815">
        <v>10</v>
      </c>
      <c r="N815" t="str">
        <f t="shared" si="29"/>
        <v>0</v>
      </c>
      <c r="O815">
        <v>10</v>
      </c>
      <c r="P815" t="s">
        <v>78</v>
      </c>
      <c r="Q815" t="s">
        <v>79</v>
      </c>
      <c r="R815" t="s">
        <v>79</v>
      </c>
      <c r="S815" t="s">
        <v>65</v>
      </c>
      <c r="T815" t="s">
        <v>66</v>
      </c>
      <c r="U815" t="s">
        <v>67</v>
      </c>
      <c r="V815" t="s">
        <v>67</v>
      </c>
      <c r="X815" t="b">
        <v>1</v>
      </c>
      <c r="Y815" t="b">
        <v>1</v>
      </c>
      <c r="Z815" t="b">
        <v>1</v>
      </c>
      <c r="AA815">
        <v>300</v>
      </c>
      <c r="AB815">
        <v>230</v>
      </c>
      <c r="AC815" t="s">
        <v>68</v>
      </c>
      <c r="AD815" t="b">
        <v>0</v>
      </c>
      <c r="AE815" t="b">
        <v>0</v>
      </c>
      <c r="AF815" t="s">
        <v>69</v>
      </c>
      <c r="AG815" t="s">
        <v>60</v>
      </c>
      <c r="AH815" t="s">
        <v>60</v>
      </c>
      <c r="AI815" t="b">
        <v>1</v>
      </c>
      <c r="AJ815" t="s">
        <v>60</v>
      </c>
      <c r="AK815" t="s">
        <v>60</v>
      </c>
      <c r="AL815" t="s">
        <v>60</v>
      </c>
      <c r="AM815" t="s">
        <v>60</v>
      </c>
      <c r="AN815" t="s">
        <v>116</v>
      </c>
      <c r="AO815" t="s">
        <v>117</v>
      </c>
      <c r="AP815" t="b">
        <v>0</v>
      </c>
      <c r="AQ815" t="b">
        <v>0</v>
      </c>
      <c r="AR815" t="s">
        <v>71</v>
      </c>
      <c r="AS815" t="b">
        <v>0</v>
      </c>
      <c r="AT815" t="s">
        <v>60</v>
      </c>
      <c r="AU815" t="s">
        <v>60</v>
      </c>
      <c r="AX815" t="s">
        <v>60</v>
      </c>
      <c r="AY815" t="s">
        <v>60</v>
      </c>
      <c r="BA815" t="b">
        <v>0</v>
      </c>
      <c r="BB815" t="s">
        <v>60</v>
      </c>
      <c r="BC815">
        <v>8300310</v>
      </c>
      <c r="BD815" t="s">
        <v>60</v>
      </c>
    </row>
    <row r="816" spans="1:56" x14ac:dyDescent="0.25">
      <c r="A816" t="s">
        <v>394</v>
      </c>
      <c r="B816" t="s">
        <v>915</v>
      </c>
      <c r="C816">
        <v>8300310</v>
      </c>
      <c r="D816" t="s">
        <v>73</v>
      </c>
      <c r="E816" t="s">
        <v>73</v>
      </c>
      <c r="F816" t="s">
        <v>396</v>
      </c>
      <c r="G816" t="s">
        <v>453</v>
      </c>
      <c r="H816" t="str">
        <f>"01107"</f>
        <v>01107</v>
      </c>
      <c r="I816" t="s">
        <v>60</v>
      </c>
      <c r="J816" t="s">
        <v>397</v>
      </c>
      <c r="K816" t="s">
        <v>62</v>
      </c>
      <c r="L816">
        <v>10</v>
      </c>
      <c r="N816" t="str">
        <f t="shared" si="29"/>
        <v>0</v>
      </c>
      <c r="O816">
        <v>10</v>
      </c>
      <c r="P816" t="s">
        <v>78</v>
      </c>
      <c r="Q816" t="s">
        <v>79</v>
      </c>
      <c r="R816" t="s">
        <v>79</v>
      </c>
      <c r="S816" t="s">
        <v>65</v>
      </c>
      <c r="T816" t="s">
        <v>66</v>
      </c>
      <c r="U816" t="s">
        <v>67</v>
      </c>
      <c r="V816" t="s">
        <v>67</v>
      </c>
      <c r="X816" t="b">
        <v>1</v>
      </c>
      <c r="Y816" t="b">
        <v>1</v>
      </c>
      <c r="Z816" t="b">
        <v>1</v>
      </c>
      <c r="AA816">
        <v>300</v>
      </c>
      <c r="AB816">
        <v>230</v>
      </c>
      <c r="AC816" t="s">
        <v>68</v>
      </c>
      <c r="AD816" t="b">
        <v>0</v>
      </c>
      <c r="AE816" t="b">
        <v>0</v>
      </c>
      <c r="AF816" t="s">
        <v>69</v>
      </c>
      <c r="AG816" t="s">
        <v>60</v>
      </c>
      <c r="AH816" t="s">
        <v>60</v>
      </c>
      <c r="AI816" t="b">
        <v>1</v>
      </c>
      <c r="AJ816" t="s">
        <v>60</v>
      </c>
      <c r="AK816" t="s">
        <v>60</v>
      </c>
      <c r="AL816" t="s">
        <v>60</v>
      </c>
      <c r="AM816" t="s">
        <v>60</v>
      </c>
      <c r="AN816" t="s">
        <v>60</v>
      </c>
      <c r="AO816" t="s">
        <v>117</v>
      </c>
      <c r="AP816" t="b">
        <v>0</v>
      </c>
      <c r="AQ816" t="b">
        <v>0</v>
      </c>
      <c r="AR816" t="s">
        <v>71</v>
      </c>
      <c r="AS816" t="b">
        <v>0</v>
      </c>
      <c r="AT816" t="s">
        <v>60</v>
      </c>
      <c r="AU816" t="s">
        <v>60</v>
      </c>
      <c r="AX816" t="s">
        <v>60</v>
      </c>
      <c r="AY816" t="s">
        <v>60</v>
      </c>
      <c r="BA816" t="b">
        <v>0</v>
      </c>
      <c r="BB816" t="s">
        <v>60</v>
      </c>
      <c r="BC816">
        <v>8300310</v>
      </c>
      <c r="BD816" t="s">
        <v>60</v>
      </c>
    </row>
    <row r="817" spans="1:56" x14ac:dyDescent="0.25">
      <c r="A817" t="s">
        <v>394</v>
      </c>
      <c r="B817" t="s">
        <v>914</v>
      </c>
      <c r="C817">
        <v>8300320</v>
      </c>
      <c r="D817" t="s">
        <v>81</v>
      </c>
      <c r="E817" t="s">
        <v>81</v>
      </c>
      <c r="F817" t="s">
        <v>113</v>
      </c>
      <c r="G817" t="s">
        <v>477</v>
      </c>
      <c r="H817" t="str">
        <f>"01202"</f>
        <v>01202</v>
      </c>
      <c r="I817" t="s">
        <v>60</v>
      </c>
      <c r="J817" t="s">
        <v>115</v>
      </c>
      <c r="K817" t="s">
        <v>62</v>
      </c>
      <c r="L817">
        <v>15</v>
      </c>
      <c r="N817" t="str">
        <f t="shared" si="29"/>
        <v>0</v>
      </c>
      <c r="O817">
        <v>15</v>
      </c>
      <c r="P817" t="s">
        <v>96</v>
      </c>
      <c r="Q817" t="s">
        <v>79</v>
      </c>
      <c r="R817" t="s">
        <v>79</v>
      </c>
      <c r="S817" t="s">
        <v>65</v>
      </c>
      <c r="T817" t="s">
        <v>66</v>
      </c>
      <c r="U817" t="s">
        <v>67</v>
      </c>
      <c r="V817" t="s">
        <v>67</v>
      </c>
      <c r="X817" t="b">
        <v>1</v>
      </c>
      <c r="Y817" t="b">
        <v>1</v>
      </c>
      <c r="Z817" t="b">
        <v>1</v>
      </c>
      <c r="AA817">
        <v>300</v>
      </c>
      <c r="AB817">
        <v>230</v>
      </c>
      <c r="AC817" t="s">
        <v>68</v>
      </c>
      <c r="AD817" t="b">
        <v>0</v>
      </c>
      <c r="AE817" t="b">
        <v>0</v>
      </c>
      <c r="AF817" t="s">
        <v>69</v>
      </c>
      <c r="AG817" t="s">
        <v>60</v>
      </c>
      <c r="AH817" t="s">
        <v>60</v>
      </c>
      <c r="AI817" t="b">
        <v>1</v>
      </c>
      <c r="AJ817" t="s">
        <v>60</v>
      </c>
      <c r="AK817" t="s">
        <v>60</v>
      </c>
      <c r="AL817" t="s">
        <v>60</v>
      </c>
      <c r="AM817" t="s">
        <v>60</v>
      </c>
      <c r="AN817" t="s">
        <v>116</v>
      </c>
      <c r="AO817" t="s">
        <v>117</v>
      </c>
      <c r="AP817" t="b">
        <v>0</v>
      </c>
      <c r="AQ817" t="b">
        <v>0</v>
      </c>
      <c r="AR817" t="s">
        <v>71</v>
      </c>
      <c r="AS817" t="b">
        <v>0</v>
      </c>
      <c r="AT817" t="s">
        <v>60</v>
      </c>
      <c r="AU817" t="s">
        <v>60</v>
      </c>
      <c r="AX817" t="s">
        <v>60</v>
      </c>
      <c r="AY817" t="s">
        <v>60</v>
      </c>
      <c r="BA817" t="b">
        <v>0</v>
      </c>
      <c r="BB817" t="s">
        <v>60</v>
      </c>
      <c r="BC817">
        <v>8300320</v>
      </c>
      <c r="BD817" t="s">
        <v>60</v>
      </c>
    </row>
    <row r="818" spans="1:56" x14ac:dyDescent="0.25">
      <c r="A818" t="s">
        <v>394</v>
      </c>
      <c r="B818" t="s">
        <v>915</v>
      </c>
      <c r="C818">
        <v>8300310</v>
      </c>
      <c r="D818" t="s">
        <v>102</v>
      </c>
      <c r="E818" t="s">
        <v>102</v>
      </c>
      <c r="F818" t="s">
        <v>396</v>
      </c>
      <c r="G818" t="s">
        <v>465</v>
      </c>
      <c r="H818" t="str">
        <f>"01107"</f>
        <v>01107</v>
      </c>
      <c r="I818" t="s">
        <v>60</v>
      </c>
      <c r="J818" t="s">
        <v>397</v>
      </c>
      <c r="K818" t="s">
        <v>62</v>
      </c>
      <c r="L818">
        <v>10</v>
      </c>
      <c r="N818" t="str">
        <f t="shared" si="29"/>
        <v>0</v>
      </c>
      <c r="O818">
        <v>10</v>
      </c>
      <c r="P818" t="s">
        <v>63</v>
      </c>
      <c r="Q818" t="s">
        <v>79</v>
      </c>
      <c r="R818" t="s">
        <v>79</v>
      </c>
      <c r="S818" t="s">
        <v>65</v>
      </c>
      <c r="T818" t="s">
        <v>66</v>
      </c>
      <c r="U818" t="s">
        <v>67</v>
      </c>
      <c r="V818" t="s">
        <v>67</v>
      </c>
      <c r="X818" t="b">
        <v>1</v>
      </c>
      <c r="Y818" t="b">
        <v>1</v>
      </c>
      <c r="Z818" t="b">
        <v>1</v>
      </c>
      <c r="AA818">
        <v>300</v>
      </c>
      <c r="AB818">
        <v>230</v>
      </c>
      <c r="AC818" t="s">
        <v>68</v>
      </c>
      <c r="AD818" t="b">
        <v>0</v>
      </c>
      <c r="AE818" t="b">
        <v>0</v>
      </c>
      <c r="AF818" t="s">
        <v>69</v>
      </c>
      <c r="AG818" t="s">
        <v>60</v>
      </c>
      <c r="AH818" t="s">
        <v>60</v>
      </c>
      <c r="AI818" t="b">
        <v>1</v>
      </c>
      <c r="AJ818" t="s">
        <v>60</v>
      </c>
      <c r="AK818" t="s">
        <v>60</v>
      </c>
      <c r="AL818" t="s">
        <v>60</v>
      </c>
      <c r="AM818" t="s">
        <v>60</v>
      </c>
      <c r="AN818" t="s">
        <v>60</v>
      </c>
      <c r="AO818" t="s">
        <v>117</v>
      </c>
      <c r="AP818" t="b">
        <v>0</v>
      </c>
      <c r="AQ818" t="b">
        <v>0</v>
      </c>
      <c r="AR818" t="s">
        <v>71</v>
      </c>
      <c r="AS818" t="b">
        <v>0</v>
      </c>
      <c r="AT818" t="s">
        <v>60</v>
      </c>
      <c r="AU818" t="s">
        <v>60</v>
      </c>
      <c r="AX818" t="s">
        <v>60</v>
      </c>
      <c r="AY818" t="s">
        <v>60</v>
      </c>
      <c r="BA818" t="b">
        <v>0</v>
      </c>
      <c r="BB818" t="s">
        <v>60</v>
      </c>
      <c r="BC818">
        <v>8300310</v>
      </c>
      <c r="BD818" t="s">
        <v>60</v>
      </c>
    </row>
    <row r="819" spans="1:56" x14ac:dyDescent="0.25">
      <c r="A819" t="s">
        <v>394</v>
      </c>
      <c r="B819" t="s">
        <v>915</v>
      </c>
      <c r="C819">
        <v>8300310</v>
      </c>
      <c r="D819" t="s">
        <v>81</v>
      </c>
      <c r="E819" t="s">
        <v>81</v>
      </c>
      <c r="F819" t="s">
        <v>113</v>
      </c>
      <c r="G819" t="s">
        <v>466</v>
      </c>
      <c r="H819" t="str">
        <f>"01202"</f>
        <v>01202</v>
      </c>
      <c r="I819" t="s">
        <v>60</v>
      </c>
      <c r="J819" t="s">
        <v>115</v>
      </c>
      <c r="K819" t="s">
        <v>62</v>
      </c>
      <c r="L819">
        <v>10</v>
      </c>
      <c r="N819" t="str">
        <f t="shared" si="29"/>
        <v>0</v>
      </c>
      <c r="O819">
        <v>10</v>
      </c>
      <c r="P819" t="s">
        <v>63</v>
      </c>
      <c r="Q819" t="s">
        <v>79</v>
      </c>
      <c r="R819" t="s">
        <v>79</v>
      </c>
      <c r="S819" t="s">
        <v>65</v>
      </c>
      <c r="T819" t="s">
        <v>66</v>
      </c>
      <c r="U819" t="s">
        <v>67</v>
      </c>
      <c r="V819" t="s">
        <v>67</v>
      </c>
      <c r="X819" t="b">
        <v>1</v>
      </c>
      <c r="Y819" t="b">
        <v>1</v>
      </c>
      <c r="Z819" t="b">
        <v>1</v>
      </c>
      <c r="AA819">
        <v>300</v>
      </c>
      <c r="AB819">
        <v>230</v>
      </c>
      <c r="AC819" t="s">
        <v>68</v>
      </c>
      <c r="AD819" t="b">
        <v>0</v>
      </c>
      <c r="AE819" t="b">
        <v>0</v>
      </c>
      <c r="AF819" t="s">
        <v>69</v>
      </c>
      <c r="AG819" t="s">
        <v>60</v>
      </c>
      <c r="AH819" t="s">
        <v>60</v>
      </c>
      <c r="AI819" t="b">
        <v>1</v>
      </c>
      <c r="AJ819" t="s">
        <v>60</v>
      </c>
      <c r="AK819" t="s">
        <v>60</v>
      </c>
      <c r="AL819" t="s">
        <v>60</v>
      </c>
      <c r="AM819" t="s">
        <v>60</v>
      </c>
      <c r="AN819" t="s">
        <v>60</v>
      </c>
      <c r="AO819" t="s">
        <v>117</v>
      </c>
      <c r="AP819" t="b">
        <v>0</v>
      </c>
      <c r="AQ819" t="b">
        <v>0</v>
      </c>
      <c r="AR819" t="s">
        <v>71</v>
      </c>
      <c r="AS819" t="b">
        <v>0</v>
      </c>
      <c r="AT819" t="s">
        <v>60</v>
      </c>
      <c r="AU819" t="s">
        <v>60</v>
      </c>
      <c r="AX819" t="s">
        <v>60</v>
      </c>
      <c r="AY819" t="s">
        <v>60</v>
      </c>
      <c r="BA819" t="b">
        <v>0</v>
      </c>
      <c r="BB819" t="s">
        <v>60</v>
      </c>
      <c r="BC819">
        <v>8300310</v>
      </c>
      <c r="BD819" t="s">
        <v>60</v>
      </c>
    </row>
    <row r="820" spans="1:56" x14ac:dyDescent="0.25">
      <c r="A820" t="s">
        <v>93</v>
      </c>
      <c r="B820" t="s">
        <v>99</v>
      </c>
      <c r="C820">
        <v>2100310</v>
      </c>
      <c r="D820" t="s">
        <v>98</v>
      </c>
      <c r="E820" t="s">
        <v>98</v>
      </c>
      <c r="F820" t="s">
        <v>100</v>
      </c>
      <c r="G820" t="s">
        <v>918</v>
      </c>
      <c r="H820" t="str">
        <f>"01260"</f>
        <v>01260</v>
      </c>
      <c r="I820" t="s">
        <v>60</v>
      </c>
      <c r="J820" t="s">
        <v>101</v>
      </c>
      <c r="K820" t="s">
        <v>62</v>
      </c>
      <c r="L820">
        <v>25</v>
      </c>
      <c r="N820" t="str">
        <f t="shared" si="29"/>
        <v>0</v>
      </c>
      <c r="O820">
        <v>25</v>
      </c>
      <c r="P820" t="s">
        <v>96</v>
      </c>
      <c r="Q820" t="s">
        <v>79</v>
      </c>
      <c r="R820" t="s">
        <v>79</v>
      </c>
      <c r="S820" t="s">
        <v>65</v>
      </c>
      <c r="T820" t="s">
        <v>66</v>
      </c>
      <c r="U820" t="s">
        <v>67</v>
      </c>
      <c r="V820" t="s">
        <v>67</v>
      </c>
      <c r="X820" t="b">
        <v>1</v>
      </c>
      <c r="Y820" t="b">
        <v>1</v>
      </c>
      <c r="Z820" t="b">
        <v>1</v>
      </c>
      <c r="AA820">
        <v>103</v>
      </c>
      <c r="AB820">
        <v>230</v>
      </c>
      <c r="AC820" t="s">
        <v>68</v>
      </c>
      <c r="AD820" t="b">
        <v>0</v>
      </c>
      <c r="AE820" t="b">
        <v>0</v>
      </c>
      <c r="AF820" t="s">
        <v>69</v>
      </c>
      <c r="AG820" t="s">
        <v>60</v>
      </c>
      <c r="AH820" t="s">
        <v>60</v>
      </c>
      <c r="AI820" t="b">
        <v>1</v>
      </c>
      <c r="AJ820" t="s">
        <v>60</v>
      </c>
      <c r="AK820" t="s">
        <v>60</v>
      </c>
      <c r="AL820" t="s">
        <v>60</v>
      </c>
      <c r="AM820" t="s">
        <v>60</v>
      </c>
      <c r="AN820" t="s">
        <v>60</v>
      </c>
      <c r="AO820" t="s">
        <v>70</v>
      </c>
      <c r="AP820" t="b">
        <v>0</v>
      </c>
      <c r="AQ820" t="b">
        <v>0</v>
      </c>
      <c r="AR820" t="s">
        <v>71</v>
      </c>
      <c r="AS820" t="b">
        <v>0</v>
      </c>
      <c r="AT820" t="s">
        <v>72</v>
      </c>
      <c r="AU820" t="s">
        <v>60</v>
      </c>
      <c r="AX820" t="s">
        <v>60</v>
      </c>
      <c r="AY820" t="s">
        <v>60</v>
      </c>
      <c r="BA820" t="b">
        <v>0</v>
      </c>
      <c r="BB820" t="s">
        <v>60</v>
      </c>
      <c r="BD820" t="s">
        <v>60</v>
      </c>
    </row>
    <row r="821" spans="1:56" x14ac:dyDescent="0.25">
      <c r="A821" t="s">
        <v>394</v>
      </c>
      <c r="B821" t="s">
        <v>915</v>
      </c>
      <c r="C821">
        <v>8300310</v>
      </c>
      <c r="D821" t="s">
        <v>81</v>
      </c>
      <c r="E821" t="s">
        <v>81</v>
      </c>
      <c r="F821" t="s">
        <v>113</v>
      </c>
      <c r="G821" t="s">
        <v>455</v>
      </c>
      <c r="H821" t="str">
        <f>"01202"</f>
        <v>01202</v>
      </c>
      <c r="I821" t="s">
        <v>60</v>
      </c>
      <c r="J821" t="s">
        <v>115</v>
      </c>
      <c r="K821" t="s">
        <v>62</v>
      </c>
      <c r="L821">
        <v>10</v>
      </c>
      <c r="N821" t="str">
        <f t="shared" si="29"/>
        <v>0</v>
      </c>
      <c r="O821">
        <v>10</v>
      </c>
      <c r="P821" t="s">
        <v>78</v>
      </c>
      <c r="Q821" t="s">
        <v>79</v>
      </c>
      <c r="R821" t="s">
        <v>79</v>
      </c>
      <c r="S821" t="s">
        <v>65</v>
      </c>
      <c r="T821" t="s">
        <v>66</v>
      </c>
      <c r="U821" t="s">
        <v>67</v>
      </c>
      <c r="V821" t="s">
        <v>67</v>
      </c>
      <c r="X821" t="b">
        <v>1</v>
      </c>
      <c r="Y821" t="b">
        <v>1</v>
      </c>
      <c r="Z821" t="b">
        <v>1</v>
      </c>
      <c r="AA821">
        <v>300</v>
      </c>
      <c r="AB821">
        <v>230</v>
      </c>
      <c r="AC821" t="s">
        <v>68</v>
      </c>
      <c r="AD821" t="b">
        <v>0</v>
      </c>
      <c r="AE821" t="b">
        <v>0</v>
      </c>
      <c r="AF821" t="s">
        <v>69</v>
      </c>
      <c r="AG821" t="s">
        <v>60</v>
      </c>
      <c r="AH821" t="s">
        <v>60</v>
      </c>
      <c r="AI821" t="b">
        <v>1</v>
      </c>
      <c r="AJ821" t="s">
        <v>60</v>
      </c>
      <c r="AK821" t="s">
        <v>60</v>
      </c>
      <c r="AL821" t="s">
        <v>60</v>
      </c>
      <c r="AM821" t="s">
        <v>60</v>
      </c>
      <c r="AN821" t="s">
        <v>116</v>
      </c>
      <c r="AO821" t="s">
        <v>117</v>
      </c>
      <c r="AP821" t="b">
        <v>0</v>
      </c>
      <c r="AQ821" t="b">
        <v>0</v>
      </c>
      <c r="AR821" t="s">
        <v>71</v>
      </c>
      <c r="AS821" t="b">
        <v>0</v>
      </c>
      <c r="AT821" t="s">
        <v>60</v>
      </c>
      <c r="AU821" t="s">
        <v>60</v>
      </c>
      <c r="AX821" t="s">
        <v>60</v>
      </c>
      <c r="AY821" t="s">
        <v>60</v>
      </c>
      <c r="BA821" t="b">
        <v>0</v>
      </c>
      <c r="BB821" t="s">
        <v>60</v>
      </c>
      <c r="BC821">
        <v>8300310</v>
      </c>
      <c r="BD821" t="s">
        <v>60</v>
      </c>
    </row>
    <row r="822" spans="1:56" x14ac:dyDescent="0.25">
      <c r="A822" t="s">
        <v>394</v>
      </c>
      <c r="B822" t="s">
        <v>914</v>
      </c>
      <c r="C822">
        <v>8300320</v>
      </c>
      <c r="D822" t="s">
        <v>98</v>
      </c>
      <c r="E822" t="s">
        <v>98</v>
      </c>
      <c r="F822" t="s">
        <v>404</v>
      </c>
      <c r="G822" t="s">
        <v>575</v>
      </c>
      <c r="H822" t="str">
        <f>"01109"</f>
        <v>01109</v>
      </c>
      <c r="I822" t="s">
        <v>60</v>
      </c>
      <c r="J822" t="s">
        <v>405</v>
      </c>
      <c r="K822" t="s">
        <v>62</v>
      </c>
      <c r="L822">
        <v>15</v>
      </c>
      <c r="N822" t="str">
        <f t="shared" si="29"/>
        <v>0</v>
      </c>
      <c r="O822">
        <v>15</v>
      </c>
      <c r="P822" t="s">
        <v>96</v>
      </c>
      <c r="Q822" t="s">
        <v>79</v>
      </c>
      <c r="R822" t="s">
        <v>79</v>
      </c>
      <c r="S822" t="s">
        <v>65</v>
      </c>
      <c r="T822" t="s">
        <v>66</v>
      </c>
      <c r="U822" t="s">
        <v>67</v>
      </c>
      <c r="V822" t="s">
        <v>67</v>
      </c>
      <c r="X822" t="b">
        <v>1</v>
      </c>
      <c r="Y822" t="b">
        <v>1</v>
      </c>
      <c r="Z822" t="b">
        <v>1</v>
      </c>
      <c r="AA822">
        <v>300</v>
      </c>
      <c r="AB822">
        <v>230</v>
      </c>
      <c r="AC822" t="s">
        <v>68</v>
      </c>
      <c r="AD822" t="b">
        <v>0</v>
      </c>
      <c r="AE822" t="b">
        <v>0</v>
      </c>
      <c r="AF822" t="s">
        <v>69</v>
      </c>
      <c r="AG822" t="s">
        <v>60</v>
      </c>
      <c r="AH822" t="s">
        <v>60</v>
      </c>
      <c r="AI822" t="b">
        <v>1</v>
      </c>
      <c r="AJ822" t="s">
        <v>60</v>
      </c>
      <c r="AK822" t="s">
        <v>60</v>
      </c>
      <c r="AL822" t="s">
        <v>60</v>
      </c>
      <c r="AM822" t="s">
        <v>60</v>
      </c>
      <c r="AN822" t="s">
        <v>60</v>
      </c>
      <c r="AO822" t="s">
        <v>117</v>
      </c>
      <c r="AP822" t="b">
        <v>0</v>
      </c>
      <c r="AQ822" t="b">
        <v>0</v>
      </c>
      <c r="AR822" t="s">
        <v>71</v>
      </c>
      <c r="AS822" t="b">
        <v>0</v>
      </c>
      <c r="AT822" t="s">
        <v>60</v>
      </c>
      <c r="AU822" t="s">
        <v>60</v>
      </c>
      <c r="AX822" t="s">
        <v>60</v>
      </c>
      <c r="AY822" t="s">
        <v>60</v>
      </c>
      <c r="BA822" t="b">
        <v>0</v>
      </c>
      <c r="BB822" t="s">
        <v>60</v>
      </c>
      <c r="BC822">
        <v>8300320</v>
      </c>
      <c r="BD822" t="s">
        <v>60</v>
      </c>
    </row>
    <row r="823" spans="1:56" x14ac:dyDescent="0.25">
      <c r="A823" t="s">
        <v>247</v>
      </c>
      <c r="B823" t="s">
        <v>741</v>
      </c>
      <c r="C823">
        <v>1200310</v>
      </c>
      <c r="D823" t="s">
        <v>105</v>
      </c>
      <c r="E823" t="s">
        <v>105</v>
      </c>
      <c r="G823" t="s">
        <v>843</v>
      </c>
      <c r="H823" t="str">
        <f>"01306"</f>
        <v>01306</v>
      </c>
      <c r="I823" t="s">
        <v>60</v>
      </c>
      <c r="J823" t="s">
        <v>561</v>
      </c>
      <c r="K823" t="s">
        <v>62</v>
      </c>
      <c r="L823">
        <v>25</v>
      </c>
      <c r="N823" t="str">
        <f t="shared" si="29"/>
        <v>0</v>
      </c>
      <c r="O823">
        <v>25</v>
      </c>
      <c r="P823" t="s">
        <v>96</v>
      </c>
      <c r="Q823" t="s">
        <v>79</v>
      </c>
      <c r="S823" t="s">
        <v>65</v>
      </c>
      <c r="T823" t="s">
        <v>66</v>
      </c>
      <c r="U823" t="s">
        <v>67</v>
      </c>
      <c r="V823" t="s">
        <v>67</v>
      </c>
      <c r="X823" t="b">
        <v>1</v>
      </c>
      <c r="Y823" t="b">
        <v>1</v>
      </c>
      <c r="Z823" t="b">
        <v>1</v>
      </c>
      <c r="AA823">
        <v>103</v>
      </c>
      <c r="AB823">
        <v>230</v>
      </c>
      <c r="AC823" t="s">
        <v>68</v>
      </c>
      <c r="AD823" t="b">
        <v>0</v>
      </c>
      <c r="AE823" t="b">
        <v>0</v>
      </c>
      <c r="AF823" t="s">
        <v>69</v>
      </c>
      <c r="AG823" t="s">
        <v>60</v>
      </c>
      <c r="AH823" t="s">
        <v>60</v>
      </c>
      <c r="AI823" t="b">
        <v>1</v>
      </c>
      <c r="AJ823" t="s">
        <v>60</v>
      </c>
      <c r="AK823" t="s">
        <v>60</v>
      </c>
      <c r="AL823" t="s">
        <v>60</v>
      </c>
      <c r="AM823" t="s">
        <v>60</v>
      </c>
      <c r="AN823" t="s">
        <v>60</v>
      </c>
      <c r="AO823" t="s">
        <v>70</v>
      </c>
      <c r="AP823" t="b">
        <v>0</v>
      </c>
      <c r="AQ823" t="b">
        <v>0</v>
      </c>
      <c r="AR823" t="s">
        <v>71</v>
      </c>
      <c r="AS823" t="b">
        <v>0</v>
      </c>
      <c r="AT823" t="s">
        <v>72</v>
      </c>
      <c r="AU823" t="s">
        <v>60</v>
      </c>
      <c r="AX823" t="s">
        <v>60</v>
      </c>
      <c r="AY823" t="s">
        <v>60</v>
      </c>
      <c r="BA823" t="b">
        <v>0</v>
      </c>
      <c r="BB823" t="s">
        <v>60</v>
      </c>
      <c r="BD823" t="s">
        <v>60</v>
      </c>
    </row>
    <row r="824" spans="1:56" x14ac:dyDescent="0.25">
      <c r="A824" t="s">
        <v>56</v>
      </c>
      <c r="B824" t="s">
        <v>74</v>
      </c>
      <c r="C824">
        <v>2106310</v>
      </c>
      <c r="D824" t="s">
        <v>73</v>
      </c>
      <c r="E824" t="s">
        <v>73</v>
      </c>
      <c r="F824" t="s">
        <v>75</v>
      </c>
      <c r="G824" t="s">
        <v>919</v>
      </c>
      <c r="H824" t="str">
        <f>"01609"</f>
        <v>01609</v>
      </c>
      <c r="I824" t="s">
        <v>60</v>
      </c>
      <c r="J824" t="s">
        <v>77</v>
      </c>
      <c r="K824" t="s">
        <v>62</v>
      </c>
      <c r="L824">
        <v>25</v>
      </c>
      <c r="N824" t="str">
        <f t="shared" si="29"/>
        <v>0</v>
      </c>
      <c r="O824">
        <v>25</v>
      </c>
      <c r="P824" t="s">
        <v>63</v>
      </c>
      <c r="Q824" t="s">
        <v>79</v>
      </c>
      <c r="R824" t="s">
        <v>79</v>
      </c>
      <c r="S824" t="s">
        <v>65</v>
      </c>
      <c r="T824" t="s">
        <v>66</v>
      </c>
      <c r="U824" t="s">
        <v>67</v>
      </c>
      <c r="V824" t="s">
        <v>67</v>
      </c>
      <c r="X824" t="b">
        <v>1</v>
      </c>
      <c r="Y824" t="b">
        <v>1</v>
      </c>
      <c r="Z824" t="b">
        <v>1</v>
      </c>
      <c r="AA824">
        <v>103</v>
      </c>
      <c r="AB824">
        <v>230</v>
      </c>
      <c r="AC824" t="s">
        <v>68</v>
      </c>
      <c r="AD824" t="b">
        <v>0</v>
      </c>
      <c r="AE824" t="b">
        <v>0</v>
      </c>
      <c r="AF824" t="s">
        <v>69</v>
      </c>
      <c r="AG824" t="s">
        <v>60</v>
      </c>
      <c r="AH824" t="s">
        <v>60</v>
      </c>
      <c r="AI824" t="b">
        <v>1</v>
      </c>
      <c r="AJ824" t="s">
        <v>60</v>
      </c>
      <c r="AK824" t="s">
        <v>60</v>
      </c>
      <c r="AL824" t="s">
        <v>60</v>
      </c>
      <c r="AM824" t="s">
        <v>60</v>
      </c>
      <c r="AN824" t="s">
        <v>60</v>
      </c>
      <c r="AO824" t="s">
        <v>70</v>
      </c>
      <c r="AP824" t="b">
        <v>0</v>
      </c>
      <c r="AQ824" t="b">
        <v>0</v>
      </c>
      <c r="AR824" t="s">
        <v>71</v>
      </c>
      <c r="AS824" t="b">
        <v>0</v>
      </c>
      <c r="AT824" t="s">
        <v>72</v>
      </c>
      <c r="AU824" t="s">
        <v>60</v>
      </c>
      <c r="AX824" t="s">
        <v>60</v>
      </c>
      <c r="AY824" t="s">
        <v>60</v>
      </c>
      <c r="BA824" t="b">
        <v>0</v>
      </c>
      <c r="BB824" t="s">
        <v>60</v>
      </c>
      <c r="BD824" t="s">
        <v>60</v>
      </c>
    </row>
    <row r="825" spans="1:56" x14ac:dyDescent="0.25">
      <c r="A825" t="s">
        <v>247</v>
      </c>
      <c r="B825" t="s">
        <v>741</v>
      </c>
      <c r="C825">
        <v>1200310</v>
      </c>
      <c r="D825" t="s">
        <v>81</v>
      </c>
      <c r="E825" t="s">
        <v>81</v>
      </c>
      <c r="F825" t="s">
        <v>742</v>
      </c>
      <c r="G825" t="s">
        <v>920</v>
      </c>
      <c r="H825" t="str">
        <f>"01106"</f>
        <v>01106</v>
      </c>
      <c r="I825" t="s">
        <v>60</v>
      </c>
      <c r="J825" t="s">
        <v>744</v>
      </c>
      <c r="K825" t="s">
        <v>62</v>
      </c>
      <c r="L825">
        <v>25</v>
      </c>
      <c r="N825" t="str">
        <f t="shared" si="29"/>
        <v>0</v>
      </c>
      <c r="O825">
        <v>25</v>
      </c>
      <c r="P825" t="s">
        <v>96</v>
      </c>
      <c r="Q825" t="s">
        <v>79</v>
      </c>
      <c r="R825" t="s">
        <v>79</v>
      </c>
      <c r="S825" t="s">
        <v>65</v>
      </c>
      <c r="T825" t="s">
        <v>66</v>
      </c>
      <c r="U825" t="s">
        <v>67</v>
      </c>
      <c r="V825" t="s">
        <v>67</v>
      </c>
      <c r="X825" t="b">
        <v>1</v>
      </c>
      <c r="Y825" t="b">
        <v>1</v>
      </c>
      <c r="Z825" t="b">
        <v>1</v>
      </c>
      <c r="AA825">
        <v>103</v>
      </c>
      <c r="AB825">
        <v>230</v>
      </c>
      <c r="AC825" t="s">
        <v>68</v>
      </c>
      <c r="AD825" t="b">
        <v>0</v>
      </c>
      <c r="AE825" t="b">
        <v>0</v>
      </c>
      <c r="AF825" t="s">
        <v>69</v>
      </c>
      <c r="AG825" t="s">
        <v>60</v>
      </c>
      <c r="AH825" t="s">
        <v>60</v>
      </c>
      <c r="AI825" t="b">
        <v>1</v>
      </c>
      <c r="AJ825" t="s">
        <v>60</v>
      </c>
      <c r="AK825" t="s">
        <v>60</v>
      </c>
      <c r="AL825" t="s">
        <v>60</v>
      </c>
      <c r="AM825" t="s">
        <v>60</v>
      </c>
      <c r="AN825" t="s">
        <v>60</v>
      </c>
      <c r="AO825" t="s">
        <v>70</v>
      </c>
      <c r="AP825" t="b">
        <v>0</v>
      </c>
      <c r="AQ825" t="b">
        <v>0</v>
      </c>
      <c r="AR825" t="s">
        <v>71</v>
      </c>
      <c r="AS825" t="b">
        <v>0</v>
      </c>
      <c r="AT825" t="s">
        <v>60</v>
      </c>
      <c r="AU825" t="s">
        <v>60</v>
      </c>
      <c r="AX825" t="s">
        <v>60</v>
      </c>
      <c r="AY825" t="s">
        <v>60</v>
      </c>
      <c r="BA825" t="b">
        <v>0</v>
      </c>
      <c r="BB825" t="s">
        <v>60</v>
      </c>
      <c r="BD825" t="s">
        <v>60</v>
      </c>
    </row>
    <row r="826" spans="1:56" x14ac:dyDescent="0.25">
      <c r="A826" t="s">
        <v>56</v>
      </c>
      <c r="B826" t="s">
        <v>74</v>
      </c>
      <c r="C826">
        <v>2106310</v>
      </c>
      <c r="D826" t="s">
        <v>98</v>
      </c>
      <c r="E826" t="s">
        <v>98</v>
      </c>
      <c r="F826" t="s">
        <v>75</v>
      </c>
      <c r="G826" t="s">
        <v>580</v>
      </c>
      <c r="H826" t="str">
        <f>"01609"</f>
        <v>01609</v>
      </c>
      <c r="I826" t="s">
        <v>60</v>
      </c>
      <c r="J826" t="s">
        <v>77</v>
      </c>
      <c r="K826" t="s">
        <v>62</v>
      </c>
      <c r="L826">
        <v>25</v>
      </c>
      <c r="N826" t="str">
        <f t="shared" si="29"/>
        <v>0</v>
      </c>
      <c r="O826">
        <v>25</v>
      </c>
      <c r="P826" t="s">
        <v>63</v>
      </c>
      <c r="Q826" t="s">
        <v>79</v>
      </c>
      <c r="R826" t="s">
        <v>79</v>
      </c>
      <c r="S826" t="s">
        <v>65</v>
      </c>
      <c r="T826" t="s">
        <v>66</v>
      </c>
      <c r="U826" t="s">
        <v>67</v>
      </c>
      <c r="V826" t="s">
        <v>67</v>
      </c>
      <c r="X826" t="b">
        <v>1</v>
      </c>
      <c r="Y826" t="b">
        <v>1</v>
      </c>
      <c r="Z826" t="b">
        <v>1</v>
      </c>
      <c r="AA826">
        <v>103</v>
      </c>
      <c r="AB826">
        <v>230</v>
      </c>
      <c r="AC826" t="s">
        <v>68</v>
      </c>
      <c r="AD826" t="b">
        <v>0</v>
      </c>
      <c r="AE826" t="b">
        <v>0</v>
      </c>
      <c r="AF826" t="s">
        <v>69</v>
      </c>
      <c r="AG826" t="s">
        <v>60</v>
      </c>
      <c r="AH826" t="s">
        <v>60</v>
      </c>
      <c r="AI826" t="b">
        <v>1</v>
      </c>
      <c r="AJ826" t="s">
        <v>60</v>
      </c>
      <c r="AK826" t="s">
        <v>60</v>
      </c>
      <c r="AL826" t="s">
        <v>60</v>
      </c>
      <c r="AM826" t="s">
        <v>60</v>
      </c>
      <c r="AN826" t="s">
        <v>60</v>
      </c>
      <c r="AO826" t="s">
        <v>70</v>
      </c>
      <c r="AP826" t="b">
        <v>0</v>
      </c>
      <c r="AQ826" t="b">
        <v>0</v>
      </c>
      <c r="AR826" t="s">
        <v>71</v>
      </c>
      <c r="AS826" t="b">
        <v>0</v>
      </c>
      <c r="AT826" t="s">
        <v>72</v>
      </c>
      <c r="AU826" t="s">
        <v>60</v>
      </c>
      <c r="AX826" t="s">
        <v>60</v>
      </c>
      <c r="AY826" t="s">
        <v>60</v>
      </c>
      <c r="BA826" t="b">
        <v>0</v>
      </c>
      <c r="BB826" t="s">
        <v>60</v>
      </c>
      <c r="BD826" t="s">
        <v>60</v>
      </c>
    </row>
    <row r="827" spans="1:56" x14ac:dyDescent="0.25">
      <c r="A827" t="s">
        <v>341</v>
      </c>
      <c r="B827" t="s">
        <v>350</v>
      </c>
      <c r="C827">
        <v>2104320</v>
      </c>
      <c r="D827" t="s">
        <v>85</v>
      </c>
      <c r="E827" t="s">
        <v>85</v>
      </c>
      <c r="F827" t="s">
        <v>911</v>
      </c>
      <c r="G827" t="s">
        <v>921</v>
      </c>
      <c r="H827" t="str">
        <f>"01151"</f>
        <v>01151</v>
      </c>
      <c r="I827" t="s">
        <v>60</v>
      </c>
      <c r="J827" t="s">
        <v>913</v>
      </c>
      <c r="K827" t="s">
        <v>62</v>
      </c>
      <c r="L827">
        <v>30</v>
      </c>
      <c r="N827" t="str">
        <f t="shared" si="29"/>
        <v>0</v>
      </c>
      <c r="O827">
        <v>30</v>
      </c>
      <c r="P827" t="s">
        <v>78</v>
      </c>
      <c r="Q827" t="s">
        <v>79</v>
      </c>
      <c r="R827" t="s">
        <v>79</v>
      </c>
      <c r="S827" t="s">
        <v>65</v>
      </c>
      <c r="T827" t="s">
        <v>66</v>
      </c>
      <c r="U827" t="s">
        <v>67</v>
      </c>
      <c r="V827" t="s">
        <v>67</v>
      </c>
      <c r="X827" t="b">
        <v>1</v>
      </c>
      <c r="Y827" t="b">
        <v>1</v>
      </c>
      <c r="Z827" t="b">
        <v>1</v>
      </c>
      <c r="AA827">
        <v>103</v>
      </c>
      <c r="AB827">
        <v>230</v>
      </c>
      <c r="AC827" t="s">
        <v>68</v>
      </c>
      <c r="AD827" t="b">
        <v>0</v>
      </c>
      <c r="AE827" t="b">
        <v>0</v>
      </c>
      <c r="AF827" t="s">
        <v>69</v>
      </c>
      <c r="AG827" t="s">
        <v>60</v>
      </c>
      <c r="AH827" t="s">
        <v>60</v>
      </c>
      <c r="AI827" t="b">
        <v>1</v>
      </c>
      <c r="AJ827" t="s">
        <v>60</v>
      </c>
      <c r="AK827" t="s">
        <v>60</v>
      </c>
      <c r="AL827" t="s">
        <v>60</v>
      </c>
      <c r="AM827" t="s">
        <v>60</v>
      </c>
      <c r="AN827" t="s">
        <v>60</v>
      </c>
      <c r="AO827" t="s">
        <v>117</v>
      </c>
      <c r="AP827" t="b">
        <v>0</v>
      </c>
      <c r="AQ827" t="b">
        <v>0</v>
      </c>
      <c r="AR827" t="s">
        <v>71</v>
      </c>
      <c r="AS827" t="b">
        <v>0</v>
      </c>
      <c r="AT827" t="s">
        <v>60</v>
      </c>
      <c r="AU827" t="s">
        <v>60</v>
      </c>
      <c r="AX827" t="s">
        <v>60</v>
      </c>
      <c r="AY827" t="s">
        <v>60</v>
      </c>
      <c r="BA827" t="b">
        <v>0</v>
      </c>
      <c r="BB827" t="s">
        <v>60</v>
      </c>
      <c r="BD827" t="s">
        <v>60</v>
      </c>
    </row>
    <row r="828" spans="1:56" x14ac:dyDescent="0.25">
      <c r="A828" t="s">
        <v>394</v>
      </c>
      <c r="B828" t="s">
        <v>915</v>
      </c>
      <c r="C828">
        <v>8300310</v>
      </c>
      <c r="D828" t="s">
        <v>85</v>
      </c>
      <c r="E828" t="s">
        <v>85</v>
      </c>
      <c r="F828" t="s">
        <v>113</v>
      </c>
      <c r="G828" t="s">
        <v>592</v>
      </c>
      <c r="H828" t="str">
        <f>"01202"</f>
        <v>01202</v>
      </c>
      <c r="I828" t="s">
        <v>60</v>
      </c>
      <c r="J828" t="s">
        <v>115</v>
      </c>
      <c r="K828" t="s">
        <v>62</v>
      </c>
      <c r="L828">
        <v>10</v>
      </c>
      <c r="N828" t="str">
        <f t="shared" si="29"/>
        <v>0</v>
      </c>
      <c r="O828">
        <v>10</v>
      </c>
      <c r="P828" t="s">
        <v>78</v>
      </c>
      <c r="Q828" t="s">
        <v>79</v>
      </c>
      <c r="R828" t="s">
        <v>79</v>
      </c>
      <c r="S828" t="s">
        <v>65</v>
      </c>
      <c r="T828" t="s">
        <v>66</v>
      </c>
      <c r="U828" t="s">
        <v>67</v>
      </c>
      <c r="V828" t="s">
        <v>67</v>
      </c>
      <c r="X828" t="b">
        <v>1</v>
      </c>
      <c r="Y828" t="b">
        <v>1</v>
      </c>
      <c r="Z828" t="b">
        <v>1</v>
      </c>
      <c r="AA828">
        <v>300</v>
      </c>
      <c r="AB828">
        <v>230</v>
      </c>
      <c r="AC828" t="s">
        <v>68</v>
      </c>
      <c r="AD828" t="b">
        <v>0</v>
      </c>
      <c r="AE828" t="b">
        <v>0</v>
      </c>
      <c r="AF828" t="s">
        <v>69</v>
      </c>
      <c r="AG828" t="s">
        <v>60</v>
      </c>
      <c r="AH828" t="s">
        <v>60</v>
      </c>
      <c r="AI828" t="b">
        <v>1</v>
      </c>
      <c r="AJ828" t="s">
        <v>60</v>
      </c>
      <c r="AK828" t="s">
        <v>60</v>
      </c>
      <c r="AL828" t="s">
        <v>60</v>
      </c>
      <c r="AM828" t="s">
        <v>60</v>
      </c>
      <c r="AN828" t="s">
        <v>116</v>
      </c>
      <c r="AO828" t="s">
        <v>117</v>
      </c>
      <c r="AP828" t="b">
        <v>0</v>
      </c>
      <c r="AQ828" t="b">
        <v>0</v>
      </c>
      <c r="AR828" t="s">
        <v>71</v>
      </c>
      <c r="AS828" t="b">
        <v>0</v>
      </c>
      <c r="AT828" t="s">
        <v>60</v>
      </c>
      <c r="AU828" t="s">
        <v>60</v>
      </c>
      <c r="AX828" t="s">
        <v>60</v>
      </c>
      <c r="AY828" t="s">
        <v>60</v>
      </c>
      <c r="BA828" t="b">
        <v>0</v>
      </c>
      <c r="BB828" t="s">
        <v>60</v>
      </c>
      <c r="BC828">
        <v>8300310</v>
      </c>
      <c r="BD828" t="s">
        <v>60</v>
      </c>
    </row>
    <row r="829" spans="1:56" x14ac:dyDescent="0.25">
      <c r="A829" t="s">
        <v>56</v>
      </c>
      <c r="B829" t="s">
        <v>87</v>
      </c>
      <c r="C829">
        <v>2106310</v>
      </c>
      <c r="D829" t="s">
        <v>98</v>
      </c>
      <c r="E829" t="s">
        <v>98</v>
      </c>
      <c r="F829" t="s">
        <v>911</v>
      </c>
      <c r="G829" t="s">
        <v>922</v>
      </c>
      <c r="H829" t="str">
        <f>"01151"</f>
        <v>01151</v>
      </c>
      <c r="I829" t="s">
        <v>60</v>
      </c>
      <c r="J829" t="s">
        <v>913</v>
      </c>
      <c r="K829" t="s">
        <v>62</v>
      </c>
      <c r="L829">
        <v>25</v>
      </c>
      <c r="N829" t="str">
        <f t="shared" si="29"/>
        <v>0</v>
      </c>
      <c r="O829">
        <v>25</v>
      </c>
      <c r="P829" t="s">
        <v>78</v>
      </c>
      <c r="Q829" t="s">
        <v>79</v>
      </c>
      <c r="R829" t="s">
        <v>79</v>
      </c>
      <c r="S829" t="s">
        <v>65</v>
      </c>
      <c r="T829" t="s">
        <v>66</v>
      </c>
      <c r="U829" t="s">
        <v>67</v>
      </c>
      <c r="V829" t="s">
        <v>67</v>
      </c>
      <c r="X829" t="b">
        <v>1</v>
      </c>
      <c r="Y829" t="b">
        <v>1</v>
      </c>
      <c r="Z829" t="b">
        <v>1</v>
      </c>
      <c r="AA829">
        <v>103</v>
      </c>
      <c r="AB829">
        <v>230</v>
      </c>
      <c r="AC829" t="s">
        <v>68</v>
      </c>
      <c r="AD829" t="b">
        <v>0</v>
      </c>
      <c r="AE829" t="b">
        <v>0</v>
      </c>
      <c r="AF829" t="s">
        <v>69</v>
      </c>
      <c r="AG829" t="s">
        <v>60</v>
      </c>
      <c r="AH829" t="s">
        <v>60</v>
      </c>
      <c r="AI829" t="b">
        <v>1</v>
      </c>
      <c r="AJ829" t="s">
        <v>60</v>
      </c>
      <c r="AK829" t="s">
        <v>60</v>
      </c>
      <c r="AL829" t="s">
        <v>60</v>
      </c>
      <c r="AM829" t="s">
        <v>60</v>
      </c>
      <c r="AN829" t="s">
        <v>60</v>
      </c>
      <c r="AO829" t="s">
        <v>70</v>
      </c>
      <c r="AP829" t="b">
        <v>0</v>
      </c>
      <c r="AQ829" t="b">
        <v>0</v>
      </c>
      <c r="AR829" t="s">
        <v>71</v>
      </c>
      <c r="AS829" t="b">
        <v>0</v>
      </c>
      <c r="AT829" t="s">
        <v>60</v>
      </c>
      <c r="AU829" t="s">
        <v>60</v>
      </c>
      <c r="AX829" t="s">
        <v>60</v>
      </c>
      <c r="AY829" t="s">
        <v>60</v>
      </c>
      <c r="BA829" t="b">
        <v>0</v>
      </c>
      <c r="BB829" t="s">
        <v>60</v>
      </c>
      <c r="BD829" t="s">
        <v>60</v>
      </c>
    </row>
    <row r="830" spans="1:56" x14ac:dyDescent="0.25">
      <c r="A830" t="s">
        <v>394</v>
      </c>
      <c r="B830" t="s">
        <v>914</v>
      </c>
      <c r="C830">
        <v>8300320</v>
      </c>
      <c r="D830" t="s">
        <v>105</v>
      </c>
      <c r="E830" t="s">
        <v>105</v>
      </c>
      <c r="F830" t="s">
        <v>113</v>
      </c>
      <c r="G830" t="s">
        <v>471</v>
      </c>
      <c r="H830" t="str">
        <f>"01202"</f>
        <v>01202</v>
      </c>
      <c r="I830" t="s">
        <v>60</v>
      </c>
      <c r="J830" t="s">
        <v>115</v>
      </c>
      <c r="K830" t="s">
        <v>62</v>
      </c>
      <c r="L830">
        <v>15</v>
      </c>
      <c r="N830" t="str">
        <f t="shared" si="29"/>
        <v>0</v>
      </c>
      <c r="O830">
        <v>15</v>
      </c>
      <c r="P830" t="s">
        <v>96</v>
      </c>
      <c r="Q830" t="s">
        <v>79</v>
      </c>
      <c r="R830" t="s">
        <v>79</v>
      </c>
      <c r="S830" t="s">
        <v>65</v>
      </c>
      <c r="T830" t="s">
        <v>66</v>
      </c>
      <c r="U830" t="s">
        <v>67</v>
      </c>
      <c r="V830" t="s">
        <v>67</v>
      </c>
      <c r="X830" t="b">
        <v>1</v>
      </c>
      <c r="Y830" t="b">
        <v>1</v>
      </c>
      <c r="Z830" t="b">
        <v>1</v>
      </c>
      <c r="AA830">
        <v>300</v>
      </c>
      <c r="AB830">
        <v>230</v>
      </c>
      <c r="AC830" t="s">
        <v>68</v>
      </c>
      <c r="AD830" t="b">
        <v>0</v>
      </c>
      <c r="AE830" t="b">
        <v>0</v>
      </c>
      <c r="AF830" t="s">
        <v>69</v>
      </c>
      <c r="AG830" t="s">
        <v>60</v>
      </c>
      <c r="AH830" t="s">
        <v>60</v>
      </c>
      <c r="AI830" t="b">
        <v>1</v>
      </c>
      <c r="AJ830" t="s">
        <v>60</v>
      </c>
      <c r="AK830" t="s">
        <v>60</v>
      </c>
      <c r="AL830" t="s">
        <v>60</v>
      </c>
      <c r="AM830" t="s">
        <v>60</v>
      </c>
      <c r="AN830" t="s">
        <v>116</v>
      </c>
      <c r="AO830" t="s">
        <v>117</v>
      </c>
      <c r="AP830" t="b">
        <v>0</v>
      </c>
      <c r="AQ830" t="b">
        <v>0</v>
      </c>
      <c r="AR830" t="s">
        <v>71</v>
      </c>
      <c r="AS830" t="b">
        <v>0</v>
      </c>
      <c r="AT830" t="s">
        <v>60</v>
      </c>
      <c r="AU830" t="s">
        <v>60</v>
      </c>
      <c r="AX830" t="s">
        <v>60</v>
      </c>
      <c r="AY830" t="s">
        <v>60</v>
      </c>
      <c r="BA830" t="b">
        <v>0</v>
      </c>
      <c r="BB830" t="s">
        <v>60</v>
      </c>
      <c r="BC830">
        <v>8300320</v>
      </c>
      <c r="BD830" t="s">
        <v>60</v>
      </c>
    </row>
    <row r="831" spans="1:56" x14ac:dyDescent="0.25">
      <c r="A831" t="s">
        <v>394</v>
      </c>
      <c r="B831" t="s">
        <v>915</v>
      </c>
      <c r="C831">
        <v>8300310</v>
      </c>
      <c r="D831" t="s">
        <v>105</v>
      </c>
      <c r="E831" t="s">
        <v>105</v>
      </c>
      <c r="F831" t="s">
        <v>113</v>
      </c>
      <c r="G831" t="s">
        <v>923</v>
      </c>
      <c r="H831" t="str">
        <f>"01202"</f>
        <v>01202</v>
      </c>
      <c r="I831" t="s">
        <v>60</v>
      </c>
      <c r="J831" t="s">
        <v>115</v>
      </c>
      <c r="K831" t="s">
        <v>62</v>
      </c>
      <c r="L831">
        <v>10</v>
      </c>
      <c r="N831" t="str">
        <f t="shared" si="29"/>
        <v>0</v>
      </c>
      <c r="O831">
        <v>10</v>
      </c>
      <c r="P831" t="s">
        <v>63</v>
      </c>
      <c r="Q831" t="s">
        <v>79</v>
      </c>
      <c r="R831" t="s">
        <v>79</v>
      </c>
      <c r="S831" t="s">
        <v>65</v>
      </c>
      <c r="T831" t="s">
        <v>66</v>
      </c>
      <c r="U831" t="s">
        <v>67</v>
      </c>
      <c r="V831" t="s">
        <v>67</v>
      </c>
      <c r="X831" t="b">
        <v>1</v>
      </c>
      <c r="Y831" t="b">
        <v>1</v>
      </c>
      <c r="Z831" t="b">
        <v>1</v>
      </c>
      <c r="AA831">
        <v>300</v>
      </c>
      <c r="AB831">
        <v>230</v>
      </c>
      <c r="AC831" t="s">
        <v>68</v>
      </c>
      <c r="AD831" t="b">
        <v>0</v>
      </c>
      <c r="AE831" t="b">
        <v>0</v>
      </c>
      <c r="AF831" t="s">
        <v>69</v>
      </c>
      <c r="AG831" t="s">
        <v>60</v>
      </c>
      <c r="AH831" t="s">
        <v>60</v>
      </c>
      <c r="AI831" t="b">
        <v>1</v>
      </c>
      <c r="AJ831" t="s">
        <v>60</v>
      </c>
      <c r="AK831" t="s">
        <v>60</v>
      </c>
      <c r="AL831" t="s">
        <v>60</v>
      </c>
      <c r="AM831" t="s">
        <v>60</v>
      </c>
      <c r="AN831" t="s">
        <v>60</v>
      </c>
      <c r="AO831" t="s">
        <v>117</v>
      </c>
      <c r="AP831" t="b">
        <v>0</v>
      </c>
      <c r="AQ831" t="b">
        <v>0</v>
      </c>
      <c r="AR831" t="s">
        <v>71</v>
      </c>
      <c r="AS831" t="b">
        <v>0</v>
      </c>
      <c r="AT831" t="s">
        <v>60</v>
      </c>
      <c r="AU831" t="s">
        <v>60</v>
      </c>
      <c r="AX831" t="s">
        <v>60</v>
      </c>
      <c r="AY831" t="s">
        <v>60</v>
      </c>
      <c r="BA831" t="b">
        <v>0</v>
      </c>
      <c r="BB831" t="s">
        <v>60</v>
      </c>
      <c r="BC831">
        <v>8300310</v>
      </c>
      <c r="BD831" t="s">
        <v>60</v>
      </c>
    </row>
    <row r="832" spans="1:56" x14ac:dyDescent="0.25">
      <c r="A832" t="s">
        <v>306</v>
      </c>
      <c r="B832" t="s">
        <v>924</v>
      </c>
      <c r="C832">
        <v>2000310</v>
      </c>
      <c r="D832" t="s">
        <v>81</v>
      </c>
      <c r="E832" t="s">
        <v>81</v>
      </c>
      <c r="G832" t="s">
        <v>479</v>
      </c>
      <c r="H832" t="str">
        <f>"01504"</f>
        <v>01504</v>
      </c>
      <c r="I832" t="s">
        <v>60</v>
      </c>
      <c r="J832" t="s">
        <v>314</v>
      </c>
      <c r="K832" t="s">
        <v>62</v>
      </c>
      <c r="L832">
        <v>26</v>
      </c>
      <c r="N832" t="str">
        <f t="shared" si="29"/>
        <v>0</v>
      </c>
      <c r="O832">
        <v>26</v>
      </c>
      <c r="P832" t="s">
        <v>96</v>
      </c>
      <c r="Q832" t="s">
        <v>79</v>
      </c>
      <c r="R832" t="s">
        <v>79</v>
      </c>
      <c r="S832" t="s">
        <v>65</v>
      </c>
      <c r="T832" t="s">
        <v>66</v>
      </c>
      <c r="U832" t="s">
        <v>67</v>
      </c>
      <c r="V832" t="s">
        <v>67</v>
      </c>
      <c r="X832" t="b">
        <v>1</v>
      </c>
      <c r="Y832" t="b">
        <v>1</v>
      </c>
      <c r="Z832" t="b">
        <v>1</v>
      </c>
      <c r="AA832">
        <v>103</v>
      </c>
      <c r="AB832">
        <v>230</v>
      </c>
      <c r="AC832" t="s">
        <v>68</v>
      </c>
      <c r="AD832" t="b">
        <v>0</v>
      </c>
      <c r="AE832" t="b">
        <v>0</v>
      </c>
      <c r="AF832" t="s">
        <v>69</v>
      </c>
      <c r="AG832" t="s">
        <v>60</v>
      </c>
      <c r="AH832" t="s">
        <v>60</v>
      </c>
      <c r="AI832" t="b">
        <v>1</v>
      </c>
      <c r="AJ832" t="s">
        <v>60</v>
      </c>
      <c r="AK832" t="s">
        <v>60</v>
      </c>
      <c r="AL832" t="s">
        <v>60</v>
      </c>
      <c r="AM832" t="s">
        <v>60</v>
      </c>
      <c r="AN832" t="s">
        <v>60</v>
      </c>
      <c r="AO832" t="s">
        <v>70</v>
      </c>
      <c r="AP832" t="b">
        <v>0</v>
      </c>
      <c r="AQ832" t="b">
        <v>0</v>
      </c>
      <c r="AR832" t="s">
        <v>71</v>
      </c>
      <c r="AS832" t="b">
        <v>0</v>
      </c>
      <c r="AT832" t="s">
        <v>60</v>
      </c>
      <c r="AU832" t="s">
        <v>60</v>
      </c>
      <c r="AX832" t="s">
        <v>60</v>
      </c>
      <c r="AY832" t="s">
        <v>60</v>
      </c>
      <c r="BA832" t="b">
        <v>0</v>
      </c>
      <c r="BB832" t="s">
        <v>60</v>
      </c>
      <c r="BD832" t="s">
        <v>60</v>
      </c>
    </row>
    <row r="833" spans="1:56" x14ac:dyDescent="0.25">
      <c r="A833" t="s">
        <v>161</v>
      </c>
      <c r="B833" t="s">
        <v>836</v>
      </c>
      <c r="C833">
        <v>1001370</v>
      </c>
      <c r="D833" t="s">
        <v>58</v>
      </c>
      <c r="E833" t="s">
        <v>58</v>
      </c>
      <c r="G833" t="s">
        <v>439</v>
      </c>
      <c r="H833" t="str">
        <f>"01267"</f>
        <v>01267</v>
      </c>
      <c r="I833" t="s">
        <v>60</v>
      </c>
      <c r="J833" t="s">
        <v>230</v>
      </c>
      <c r="K833" t="s">
        <v>62</v>
      </c>
      <c r="L833">
        <v>25</v>
      </c>
      <c r="N833" t="str">
        <f t="shared" si="29"/>
        <v>0</v>
      </c>
      <c r="O833">
        <v>25</v>
      </c>
      <c r="P833" t="s">
        <v>96</v>
      </c>
      <c r="Q833" t="s">
        <v>79</v>
      </c>
      <c r="S833" t="s">
        <v>65</v>
      </c>
      <c r="T833" t="s">
        <v>66</v>
      </c>
      <c r="U833" t="s">
        <v>67</v>
      </c>
      <c r="V833" t="s">
        <v>67</v>
      </c>
      <c r="X833" t="b">
        <v>1</v>
      </c>
      <c r="Y833" t="b">
        <v>1</v>
      </c>
      <c r="Z833" t="b">
        <v>1</v>
      </c>
      <c r="AA833">
        <v>103</v>
      </c>
      <c r="AB833">
        <v>230</v>
      </c>
      <c r="AC833" t="s">
        <v>68</v>
      </c>
      <c r="AD833" t="b">
        <v>0</v>
      </c>
      <c r="AE833" t="b">
        <v>0</v>
      </c>
      <c r="AF833" t="s">
        <v>69</v>
      </c>
      <c r="AG833" t="s">
        <v>60</v>
      </c>
      <c r="AH833" t="s">
        <v>60</v>
      </c>
      <c r="AI833" t="b">
        <v>1</v>
      </c>
      <c r="AJ833" t="s">
        <v>60</v>
      </c>
      <c r="AK833" t="s">
        <v>60</v>
      </c>
      <c r="AL833" t="s">
        <v>60</v>
      </c>
      <c r="AM833" t="s">
        <v>60</v>
      </c>
      <c r="AN833" t="s">
        <v>60</v>
      </c>
      <c r="AO833" t="s">
        <v>70</v>
      </c>
      <c r="AP833" t="b">
        <v>0</v>
      </c>
      <c r="AQ833" t="b">
        <v>0</v>
      </c>
      <c r="AR833" t="s">
        <v>71</v>
      </c>
      <c r="AS833" t="b">
        <v>0</v>
      </c>
      <c r="AT833" t="s">
        <v>72</v>
      </c>
      <c r="AU833" t="s">
        <v>60</v>
      </c>
      <c r="AX833" t="s">
        <v>60</v>
      </c>
      <c r="AY833" t="s">
        <v>60</v>
      </c>
      <c r="BA833" t="b">
        <v>0</v>
      </c>
      <c r="BB833" t="s">
        <v>60</v>
      </c>
      <c r="BD833" t="s">
        <v>60</v>
      </c>
    </row>
    <row r="834" spans="1:56" x14ac:dyDescent="0.25">
      <c r="A834" t="s">
        <v>56</v>
      </c>
      <c r="B834" t="s">
        <v>732</v>
      </c>
      <c r="C834">
        <v>2106310</v>
      </c>
      <c r="D834" t="s">
        <v>73</v>
      </c>
      <c r="E834" t="s">
        <v>73</v>
      </c>
      <c r="F834" t="s">
        <v>122</v>
      </c>
      <c r="G834" t="s">
        <v>439</v>
      </c>
      <c r="H834" t="str">
        <f>"01253"</f>
        <v>01253</v>
      </c>
      <c r="I834" t="s">
        <v>60</v>
      </c>
      <c r="J834" t="s">
        <v>123</v>
      </c>
      <c r="K834" t="s">
        <v>62</v>
      </c>
      <c r="L834">
        <v>27</v>
      </c>
      <c r="N834" t="str">
        <f t="shared" si="29"/>
        <v>0</v>
      </c>
      <c r="O834">
        <v>27</v>
      </c>
      <c r="P834" t="s">
        <v>63</v>
      </c>
      <c r="Q834" t="s">
        <v>79</v>
      </c>
      <c r="R834" t="s">
        <v>79</v>
      </c>
      <c r="S834" t="s">
        <v>65</v>
      </c>
      <c r="T834" t="s">
        <v>66</v>
      </c>
      <c r="U834" t="s">
        <v>67</v>
      </c>
      <c r="V834" t="s">
        <v>67</v>
      </c>
      <c r="X834" t="b">
        <v>1</v>
      </c>
      <c r="Y834" t="b">
        <v>1</v>
      </c>
      <c r="Z834" t="b">
        <v>1</v>
      </c>
      <c r="AA834">
        <v>103</v>
      </c>
      <c r="AB834">
        <v>230</v>
      </c>
      <c r="AC834" t="s">
        <v>68</v>
      </c>
      <c r="AD834" t="b">
        <v>0</v>
      </c>
      <c r="AE834" t="b">
        <v>0</v>
      </c>
      <c r="AF834" t="s">
        <v>69</v>
      </c>
      <c r="AG834" t="s">
        <v>60</v>
      </c>
      <c r="AH834" t="s">
        <v>60</v>
      </c>
      <c r="AI834" t="b">
        <v>1</v>
      </c>
      <c r="AJ834" t="s">
        <v>60</v>
      </c>
      <c r="AK834" t="s">
        <v>60</v>
      </c>
      <c r="AL834" t="s">
        <v>60</v>
      </c>
      <c r="AM834" t="s">
        <v>60</v>
      </c>
      <c r="AN834" t="s">
        <v>60</v>
      </c>
      <c r="AO834" t="s">
        <v>70</v>
      </c>
      <c r="AP834" t="b">
        <v>0</v>
      </c>
      <c r="AQ834" t="b">
        <v>0</v>
      </c>
      <c r="AR834" t="s">
        <v>71</v>
      </c>
      <c r="AS834" t="b">
        <v>0</v>
      </c>
      <c r="AT834" t="s">
        <v>60</v>
      </c>
      <c r="AU834" t="s">
        <v>60</v>
      </c>
      <c r="AX834" t="s">
        <v>60</v>
      </c>
      <c r="AY834" t="s">
        <v>60</v>
      </c>
      <c r="BA834" t="b">
        <v>0</v>
      </c>
      <c r="BB834" t="s">
        <v>60</v>
      </c>
      <c r="BD834" t="s">
        <v>60</v>
      </c>
    </row>
    <row r="835" spans="1:56" x14ac:dyDescent="0.25">
      <c r="A835" t="s">
        <v>228</v>
      </c>
      <c r="B835" t="s">
        <v>229</v>
      </c>
      <c r="C835">
        <v>1009320</v>
      </c>
      <c r="D835" t="s">
        <v>85</v>
      </c>
      <c r="E835" t="s">
        <v>85</v>
      </c>
      <c r="G835" t="s">
        <v>440</v>
      </c>
      <c r="H835" t="str">
        <f>"01551"</f>
        <v>01551</v>
      </c>
      <c r="I835" t="s">
        <v>60</v>
      </c>
      <c r="J835" t="s">
        <v>167</v>
      </c>
      <c r="K835" t="s">
        <v>62</v>
      </c>
      <c r="L835">
        <v>28</v>
      </c>
      <c r="N835" t="str">
        <f t="shared" si="29"/>
        <v>0</v>
      </c>
      <c r="O835">
        <v>28</v>
      </c>
      <c r="P835" t="s">
        <v>78</v>
      </c>
      <c r="Q835" t="s">
        <v>79</v>
      </c>
      <c r="R835" t="s">
        <v>79</v>
      </c>
      <c r="S835" t="s">
        <v>65</v>
      </c>
      <c r="T835" t="s">
        <v>66</v>
      </c>
      <c r="U835" t="s">
        <v>67</v>
      </c>
      <c r="V835" t="s">
        <v>67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68</v>
      </c>
      <c r="AD835" t="b">
        <v>0</v>
      </c>
      <c r="AE835" t="b">
        <v>0</v>
      </c>
      <c r="AF835" t="s">
        <v>69</v>
      </c>
      <c r="AG835" t="s">
        <v>60</v>
      </c>
      <c r="AH835" t="s">
        <v>60</v>
      </c>
      <c r="AI835" t="b">
        <v>1</v>
      </c>
      <c r="AJ835" t="s">
        <v>60</v>
      </c>
      <c r="AK835" t="s">
        <v>60</v>
      </c>
      <c r="AL835" t="s">
        <v>60</v>
      </c>
      <c r="AM835" t="s">
        <v>60</v>
      </c>
      <c r="AN835" t="s">
        <v>60</v>
      </c>
      <c r="AO835" t="s">
        <v>70</v>
      </c>
      <c r="AP835" t="b">
        <v>0</v>
      </c>
      <c r="AQ835" t="b">
        <v>0</v>
      </c>
      <c r="AR835" t="s">
        <v>71</v>
      </c>
      <c r="AS835" t="b">
        <v>0</v>
      </c>
      <c r="AT835" t="s">
        <v>60</v>
      </c>
      <c r="AU835" t="s">
        <v>60</v>
      </c>
      <c r="AX835" t="s">
        <v>60</v>
      </c>
      <c r="AY835" t="s">
        <v>60</v>
      </c>
      <c r="BA835" t="b">
        <v>0</v>
      </c>
      <c r="BB835" t="s">
        <v>60</v>
      </c>
      <c r="BD835" t="s">
        <v>60</v>
      </c>
    </row>
    <row r="836" spans="1:56" x14ac:dyDescent="0.25">
      <c r="A836" t="s">
        <v>341</v>
      </c>
      <c r="B836" t="s">
        <v>351</v>
      </c>
      <c r="C836">
        <v>2109430</v>
      </c>
      <c r="D836" t="s">
        <v>105</v>
      </c>
      <c r="E836" t="s">
        <v>105</v>
      </c>
      <c r="F836" t="s">
        <v>100</v>
      </c>
      <c r="G836" t="s">
        <v>440</v>
      </c>
      <c r="H836" t="str">
        <f>"01260"</f>
        <v>01260</v>
      </c>
      <c r="I836" t="s">
        <v>60</v>
      </c>
      <c r="J836" t="s">
        <v>101</v>
      </c>
      <c r="K836" t="s">
        <v>62</v>
      </c>
      <c r="L836">
        <v>30</v>
      </c>
      <c r="N836" t="str">
        <f t="shared" si="29"/>
        <v>0</v>
      </c>
      <c r="O836">
        <v>30</v>
      </c>
      <c r="P836" t="s">
        <v>78</v>
      </c>
      <c r="Q836" t="s">
        <v>79</v>
      </c>
      <c r="R836" t="s">
        <v>79</v>
      </c>
      <c r="S836" t="s">
        <v>65</v>
      </c>
      <c r="T836" t="s">
        <v>66</v>
      </c>
      <c r="U836" t="s">
        <v>67</v>
      </c>
      <c r="V836" t="s">
        <v>67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68</v>
      </c>
      <c r="AD836" t="b">
        <v>0</v>
      </c>
      <c r="AE836" t="b">
        <v>0</v>
      </c>
      <c r="AF836" t="s">
        <v>69</v>
      </c>
      <c r="AG836" t="s">
        <v>60</v>
      </c>
      <c r="AH836" t="s">
        <v>60</v>
      </c>
      <c r="AI836" t="b">
        <v>1</v>
      </c>
      <c r="AJ836" t="s">
        <v>60</v>
      </c>
      <c r="AK836" t="s">
        <v>60</v>
      </c>
      <c r="AL836" t="s">
        <v>60</v>
      </c>
      <c r="AM836" t="s">
        <v>60</v>
      </c>
      <c r="AN836" t="s">
        <v>60</v>
      </c>
      <c r="AO836" t="s">
        <v>70</v>
      </c>
      <c r="AP836" t="b">
        <v>0</v>
      </c>
      <c r="AQ836" t="b">
        <v>0</v>
      </c>
      <c r="AR836" t="s">
        <v>71</v>
      </c>
      <c r="AS836" t="b">
        <v>0</v>
      </c>
      <c r="AT836" t="s">
        <v>72</v>
      </c>
      <c r="AU836" t="s">
        <v>60</v>
      </c>
      <c r="AX836" t="s">
        <v>60</v>
      </c>
      <c r="AY836" t="s">
        <v>60</v>
      </c>
      <c r="BA836" t="b">
        <v>0</v>
      </c>
      <c r="BB836" t="s">
        <v>60</v>
      </c>
      <c r="BD836" t="s">
        <v>60</v>
      </c>
    </row>
    <row r="837" spans="1:56" x14ac:dyDescent="0.25">
      <c r="A837" t="s">
        <v>341</v>
      </c>
      <c r="B837" t="s">
        <v>345</v>
      </c>
      <c r="C837">
        <v>2100350</v>
      </c>
      <c r="D837" t="s">
        <v>81</v>
      </c>
      <c r="E837" t="s">
        <v>81</v>
      </c>
      <c r="F837" t="s">
        <v>346</v>
      </c>
      <c r="G837" t="s">
        <v>440</v>
      </c>
      <c r="H837" t="str">
        <f>"01256"</f>
        <v>01256</v>
      </c>
      <c r="I837" t="s">
        <v>60</v>
      </c>
      <c r="J837" t="s">
        <v>347</v>
      </c>
      <c r="K837" t="s">
        <v>62</v>
      </c>
      <c r="L837">
        <v>30</v>
      </c>
      <c r="N837" t="str">
        <f t="shared" si="29"/>
        <v>0</v>
      </c>
      <c r="O837">
        <v>30</v>
      </c>
      <c r="P837" t="s">
        <v>78</v>
      </c>
      <c r="Q837" t="s">
        <v>79</v>
      </c>
      <c r="R837" t="s">
        <v>79</v>
      </c>
      <c r="S837" t="s">
        <v>65</v>
      </c>
      <c r="T837" t="s">
        <v>66</v>
      </c>
      <c r="U837" t="s">
        <v>67</v>
      </c>
      <c r="V837" t="s">
        <v>67</v>
      </c>
      <c r="X837" t="b">
        <v>1</v>
      </c>
      <c r="Y837" t="b">
        <v>1</v>
      </c>
      <c r="Z837" t="b">
        <v>1</v>
      </c>
      <c r="AA837">
        <v>103</v>
      </c>
      <c r="AB837">
        <v>230</v>
      </c>
      <c r="AC837" t="s">
        <v>68</v>
      </c>
      <c r="AD837" t="b">
        <v>0</v>
      </c>
      <c r="AE837" t="b">
        <v>0</v>
      </c>
      <c r="AF837" t="s">
        <v>69</v>
      </c>
      <c r="AG837" t="s">
        <v>60</v>
      </c>
      <c r="AH837" t="s">
        <v>60</v>
      </c>
      <c r="AI837" t="b">
        <v>1</v>
      </c>
      <c r="AJ837" t="s">
        <v>60</v>
      </c>
      <c r="AK837" t="s">
        <v>60</v>
      </c>
      <c r="AL837" t="s">
        <v>60</v>
      </c>
      <c r="AM837" t="s">
        <v>60</v>
      </c>
      <c r="AN837" t="s">
        <v>60</v>
      </c>
      <c r="AO837" t="s">
        <v>70</v>
      </c>
      <c r="AP837" t="b">
        <v>0</v>
      </c>
      <c r="AQ837" t="b">
        <v>0</v>
      </c>
      <c r="AR837" t="s">
        <v>71</v>
      </c>
      <c r="AS837" t="b">
        <v>0</v>
      </c>
      <c r="AT837" t="s">
        <v>60</v>
      </c>
      <c r="AU837" t="s">
        <v>60</v>
      </c>
      <c r="AX837" t="s">
        <v>60</v>
      </c>
      <c r="AY837" t="s">
        <v>60</v>
      </c>
      <c r="BA837" t="b">
        <v>0</v>
      </c>
      <c r="BB837" t="s">
        <v>60</v>
      </c>
      <c r="BD837" t="s">
        <v>60</v>
      </c>
    </row>
    <row r="838" spans="1:56" x14ac:dyDescent="0.25">
      <c r="A838" t="s">
        <v>161</v>
      </c>
      <c r="B838" t="s">
        <v>925</v>
      </c>
      <c r="C838">
        <v>1001310</v>
      </c>
      <c r="D838" t="s">
        <v>102</v>
      </c>
      <c r="E838" t="s">
        <v>102</v>
      </c>
      <c r="F838" t="s">
        <v>852</v>
      </c>
      <c r="G838" t="s">
        <v>448</v>
      </c>
      <c r="H838" t="str">
        <f>"01708"</f>
        <v>01708</v>
      </c>
      <c r="I838" t="s">
        <v>60</v>
      </c>
      <c r="J838" t="s">
        <v>854</v>
      </c>
      <c r="K838" t="s">
        <v>62</v>
      </c>
      <c r="L838">
        <v>25</v>
      </c>
      <c r="N838" t="str">
        <f t="shared" si="29"/>
        <v>0</v>
      </c>
      <c r="O838">
        <v>25</v>
      </c>
      <c r="P838" t="s">
        <v>96</v>
      </c>
      <c r="Q838" t="s">
        <v>79</v>
      </c>
      <c r="R838" t="s">
        <v>79</v>
      </c>
      <c r="S838" t="s">
        <v>65</v>
      </c>
      <c r="T838" t="s">
        <v>66</v>
      </c>
      <c r="U838" t="s">
        <v>67</v>
      </c>
      <c r="V838" t="s">
        <v>67</v>
      </c>
      <c r="X838" t="b">
        <v>1</v>
      </c>
      <c r="Y838" t="b">
        <v>1</v>
      </c>
      <c r="Z838" t="b">
        <v>1</v>
      </c>
      <c r="AA838">
        <v>103</v>
      </c>
      <c r="AB838">
        <v>230</v>
      </c>
      <c r="AC838" t="s">
        <v>68</v>
      </c>
      <c r="AD838" t="b">
        <v>0</v>
      </c>
      <c r="AE838" t="b">
        <v>0</v>
      </c>
      <c r="AF838" t="s">
        <v>69</v>
      </c>
      <c r="AG838" t="s">
        <v>60</v>
      </c>
      <c r="AH838" t="s">
        <v>60</v>
      </c>
      <c r="AI838" t="b">
        <v>1</v>
      </c>
      <c r="AJ838" t="s">
        <v>60</v>
      </c>
      <c r="AK838" t="s">
        <v>60</v>
      </c>
      <c r="AL838" t="s">
        <v>60</v>
      </c>
      <c r="AM838" t="s">
        <v>60</v>
      </c>
      <c r="AN838" t="s">
        <v>60</v>
      </c>
      <c r="AO838" t="s">
        <v>70</v>
      </c>
      <c r="AP838" t="b">
        <v>0</v>
      </c>
      <c r="AQ838" t="b">
        <v>0</v>
      </c>
      <c r="AR838" t="s">
        <v>71</v>
      </c>
      <c r="AS838" t="b">
        <v>0</v>
      </c>
      <c r="AT838" t="s">
        <v>60</v>
      </c>
      <c r="AU838" t="s">
        <v>60</v>
      </c>
      <c r="AX838" t="s">
        <v>60</v>
      </c>
      <c r="AY838" t="s">
        <v>60</v>
      </c>
      <c r="BA838" t="b">
        <v>0</v>
      </c>
      <c r="BB838" t="s">
        <v>60</v>
      </c>
      <c r="BD838" t="s">
        <v>60</v>
      </c>
    </row>
    <row r="839" spans="1:56" x14ac:dyDescent="0.25">
      <c r="A839" t="s">
        <v>161</v>
      </c>
      <c r="B839" t="s">
        <v>925</v>
      </c>
      <c r="C839">
        <v>1001310</v>
      </c>
      <c r="D839" t="s">
        <v>58</v>
      </c>
      <c r="E839" t="s">
        <v>58</v>
      </c>
      <c r="G839" t="s">
        <v>612</v>
      </c>
      <c r="H839" t="str">
        <f>"01709"</f>
        <v>01709</v>
      </c>
      <c r="I839" t="s">
        <v>60</v>
      </c>
      <c r="J839" t="s">
        <v>862</v>
      </c>
      <c r="K839" t="s">
        <v>62</v>
      </c>
      <c r="L839">
        <v>25</v>
      </c>
      <c r="N839" t="str">
        <f t="shared" si="29"/>
        <v>0</v>
      </c>
      <c r="O839">
        <v>25</v>
      </c>
      <c r="P839" t="s">
        <v>96</v>
      </c>
      <c r="Q839" t="s">
        <v>79</v>
      </c>
      <c r="R839" t="s">
        <v>79</v>
      </c>
      <c r="S839" t="s">
        <v>65</v>
      </c>
      <c r="T839" t="s">
        <v>66</v>
      </c>
      <c r="U839" t="s">
        <v>67</v>
      </c>
      <c r="V839" t="s">
        <v>67</v>
      </c>
      <c r="X839" t="b">
        <v>1</v>
      </c>
      <c r="Y839" t="b">
        <v>1</v>
      </c>
      <c r="Z839" t="b">
        <v>1</v>
      </c>
      <c r="AA839">
        <v>103</v>
      </c>
      <c r="AB839">
        <v>230</v>
      </c>
      <c r="AC839" t="s">
        <v>68</v>
      </c>
      <c r="AD839" t="b">
        <v>0</v>
      </c>
      <c r="AE839" t="b">
        <v>0</v>
      </c>
      <c r="AF839" t="s">
        <v>69</v>
      </c>
      <c r="AG839" t="s">
        <v>60</v>
      </c>
      <c r="AH839" t="s">
        <v>60</v>
      </c>
      <c r="AI839" t="b">
        <v>1</v>
      </c>
      <c r="AJ839" t="s">
        <v>60</v>
      </c>
      <c r="AK839" t="s">
        <v>60</v>
      </c>
      <c r="AL839" t="s">
        <v>60</v>
      </c>
      <c r="AM839" t="s">
        <v>60</v>
      </c>
      <c r="AN839" t="s">
        <v>60</v>
      </c>
      <c r="AO839" t="s">
        <v>70</v>
      </c>
      <c r="AP839" t="b">
        <v>0</v>
      </c>
      <c r="AQ839" t="b">
        <v>0</v>
      </c>
      <c r="AR839" t="s">
        <v>71</v>
      </c>
      <c r="AS839" t="b">
        <v>0</v>
      </c>
      <c r="AT839" t="s">
        <v>60</v>
      </c>
      <c r="AU839" t="s">
        <v>60</v>
      </c>
      <c r="AX839" t="s">
        <v>60</v>
      </c>
      <c r="AY839" t="s">
        <v>60</v>
      </c>
      <c r="BA839" t="b">
        <v>0</v>
      </c>
      <c r="BB839" t="s">
        <v>60</v>
      </c>
      <c r="BD839" t="s">
        <v>60</v>
      </c>
    </row>
    <row r="840" spans="1:56" x14ac:dyDescent="0.25">
      <c r="A840" t="s">
        <v>161</v>
      </c>
      <c r="B840" t="s">
        <v>925</v>
      </c>
      <c r="C840">
        <v>1001310</v>
      </c>
      <c r="D840" t="s">
        <v>98</v>
      </c>
      <c r="E840" t="s">
        <v>98</v>
      </c>
      <c r="G840" t="s">
        <v>456</v>
      </c>
      <c r="H840">
        <v>99814</v>
      </c>
      <c r="I840" t="s">
        <v>60</v>
      </c>
      <c r="J840" t="s">
        <v>883</v>
      </c>
      <c r="K840" t="s">
        <v>62</v>
      </c>
      <c r="L840">
        <v>25</v>
      </c>
      <c r="N840" t="str">
        <f t="shared" si="29"/>
        <v>0</v>
      </c>
      <c r="O840">
        <v>25</v>
      </c>
      <c r="P840" t="s">
        <v>96</v>
      </c>
      <c r="Q840" t="s">
        <v>79</v>
      </c>
      <c r="R840" t="s">
        <v>79</v>
      </c>
      <c r="S840" t="s">
        <v>65</v>
      </c>
      <c r="T840" t="s">
        <v>66</v>
      </c>
      <c r="U840" t="s">
        <v>67</v>
      </c>
      <c r="V840" t="s">
        <v>67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68</v>
      </c>
      <c r="AD840" t="b">
        <v>0</v>
      </c>
      <c r="AE840" t="b">
        <v>0</v>
      </c>
      <c r="AF840" t="s">
        <v>69</v>
      </c>
      <c r="AG840" t="s">
        <v>60</v>
      </c>
      <c r="AH840" t="s">
        <v>60</v>
      </c>
      <c r="AI840" t="b">
        <v>1</v>
      </c>
      <c r="AJ840" t="s">
        <v>60</v>
      </c>
      <c r="AK840" t="s">
        <v>60</v>
      </c>
      <c r="AL840" t="s">
        <v>60</v>
      </c>
      <c r="AM840" t="s">
        <v>60</v>
      </c>
      <c r="AN840" t="s">
        <v>116</v>
      </c>
      <c r="AO840" t="s">
        <v>70</v>
      </c>
      <c r="AP840" t="b">
        <v>0</v>
      </c>
      <c r="AQ840" t="b">
        <v>0</v>
      </c>
      <c r="AR840" t="s">
        <v>71</v>
      </c>
      <c r="AS840" t="b">
        <v>0</v>
      </c>
      <c r="AT840" t="s">
        <v>60</v>
      </c>
      <c r="AU840" t="s">
        <v>60</v>
      </c>
      <c r="AX840" t="s">
        <v>60</v>
      </c>
      <c r="AY840" t="s">
        <v>60</v>
      </c>
      <c r="BA840" t="b">
        <v>0</v>
      </c>
      <c r="BB840" t="s">
        <v>60</v>
      </c>
      <c r="BD840" t="s">
        <v>60</v>
      </c>
    </row>
    <row r="841" spans="1:56" x14ac:dyDescent="0.25">
      <c r="A841" t="s">
        <v>125</v>
      </c>
      <c r="B841" t="s">
        <v>128</v>
      </c>
      <c r="C841">
        <v>1900310</v>
      </c>
      <c r="D841" t="s">
        <v>85</v>
      </c>
      <c r="E841" t="s">
        <v>85</v>
      </c>
      <c r="F841" t="s">
        <v>129</v>
      </c>
      <c r="G841" t="s">
        <v>926</v>
      </c>
      <c r="H841" t="str">
        <f>"01710"</f>
        <v>01710</v>
      </c>
      <c r="I841" t="s">
        <v>60</v>
      </c>
      <c r="J841" t="s">
        <v>130</v>
      </c>
      <c r="K841" t="s">
        <v>62</v>
      </c>
      <c r="L841">
        <v>22</v>
      </c>
      <c r="N841" t="str">
        <f t="shared" si="29"/>
        <v>0</v>
      </c>
      <c r="O841">
        <v>22</v>
      </c>
      <c r="P841" t="s">
        <v>63</v>
      </c>
      <c r="Q841" t="s">
        <v>79</v>
      </c>
      <c r="R841" t="s">
        <v>79</v>
      </c>
      <c r="S841" t="s">
        <v>65</v>
      </c>
      <c r="T841" t="s">
        <v>66</v>
      </c>
      <c r="U841" t="s">
        <v>67</v>
      </c>
      <c r="V841" t="s">
        <v>67</v>
      </c>
      <c r="X841" t="b">
        <v>1</v>
      </c>
      <c r="Y841" t="b">
        <v>1</v>
      </c>
      <c r="Z841" t="b">
        <v>1</v>
      </c>
      <c r="AA841">
        <v>103</v>
      </c>
      <c r="AB841">
        <v>230</v>
      </c>
      <c r="AC841" t="s">
        <v>68</v>
      </c>
      <c r="AD841" t="b">
        <v>0</v>
      </c>
      <c r="AE841" t="b">
        <v>0</v>
      </c>
      <c r="AF841" t="s">
        <v>69</v>
      </c>
      <c r="AG841" t="s">
        <v>60</v>
      </c>
      <c r="AH841" t="s">
        <v>60</v>
      </c>
      <c r="AI841" t="b">
        <v>1</v>
      </c>
      <c r="AJ841" t="s">
        <v>60</v>
      </c>
      <c r="AK841" t="s">
        <v>60</v>
      </c>
      <c r="AL841" t="s">
        <v>60</v>
      </c>
      <c r="AM841" t="s">
        <v>60</v>
      </c>
      <c r="AN841" t="s">
        <v>60</v>
      </c>
      <c r="AO841" t="s">
        <v>117</v>
      </c>
      <c r="AP841" t="b">
        <v>0</v>
      </c>
      <c r="AQ841" t="b">
        <v>0</v>
      </c>
      <c r="AR841" t="s">
        <v>71</v>
      </c>
      <c r="AS841" t="b">
        <v>0</v>
      </c>
      <c r="AT841" t="s">
        <v>60</v>
      </c>
      <c r="AU841" t="s">
        <v>60</v>
      </c>
      <c r="AX841" t="s">
        <v>60</v>
      </c>
      <c r="AY841" t="s">
        <v>60</v>
      </c>
      <c r="BA841" t="b">
        <v>0</v>
      </c>
      <c r="BB841" t="s">
        <v>60</v>
      </c>
      <c r="BD841" t="s">
        <v>60</v>
      </c>
    </row>
    <row r="842" spans="1:56" x14ac:dyDescent="0.25">
      <c r="A842" t="s">
        <v>306</v>
      </c>
      <c r="B842" t="s">
        <v>779</v>
      </c>
      <c r="C842">
        <v>2000310</v>
      </c>
      <c r="D842" t="s">
        <v>73</v>
      </c>
      <c r="E842" t="s">
        <v>73</v>
      </c>
      <c r="G842" t="s">
        <v>782</v>
      </c>
      <c r="H842" t="str">
        <f>"01402"</f>
        <v>01402</v>
      </c>
      <c r="I842" t="s">
        <v>60</v>
      </c>
      <c r="J842" t="s">
        <v>627</v>
      </c>
      <c r="K842" t="s">
        <v>62</v>
      </c>
      <c r="L842">
        <v>25</v>
      </c>
      <c r="N842" t="str">
        <f t="shared" si="29"/>
        <v>0</v>
      </c>
      <c r="O842">
        <v>25</v>
      </c>
      <c r="P842" t="s">
        <v>96</v>
      </c>
      <c r="Q842" t="s">
        <v>79</v>
      </c>
      <c r="S842" t="s">
        <v>65</v>
      </c>
      <c r="T842" t="s">
        <v>66</v>
      </c>
      <c r="U842" t="s">
        <v>67</v>
      </c>
      <c r="V842" t="s">
        <v>67</v>
      </c>
      <c r="X842" t="b">
        <v>1</v>
      </c>
      <c r="Y842" t="b">
        <v>1</v>
      </c>
      <c r="Z842" t="b">
        <v>1</v>
      </c>
      <c r="AA842">
        <v>103</v>
      </c>
      <c r="AB842">
        <v>230</v>
      </c>
      <c r="AC842" t="s">
        <v>68</v>
      </c>
      <c r="AD842" t="b">
        <v>0</v>
      </c>
      <c r="AE842" t="b">
        <v>0</v>
      </c>
      <c r="AF842" t="s">
        <v>69</v>
      </c>
      <c r="AG842" t="s">
        <v>60</v>
      </c>
      <c r="AH842" t="s">
        <v>60</v>
      </c>
      <c r="AI842" t="b">
        <v>1</v>
      </c>
      <c r="AJ842" t="s">
        <v>60</v>
      </c>
      <c r="AK842" t="s">
        <v>60</v>
      </c>
      <c r="AL842" t="s">
        <v>60</v>
      </c>
      <c r="AM842" t="s">
        <v>60</v>
      </c>
      <c r="AN842" t="s">
        <v>60</v>
      </c>
      <c r="AO842" t="s">
        <v>70</v>
      </c>
      <c r="AP842" t="b">
        <v>0</v>
      </c>
      <c r="AQ842" t="b">
        <v>0</v>
      </c>
      <c r="AR842" t="s">
        <v>71</v>
      </c>
      <c r="AS842" t="b">
        <v>0</v>
      </c>
      <c r="AT842" t="s">
        <v>60</v>
      </c>
      <c r="AU842" t="s">
        <v>60</v>
      </c>
      <c r="AX842" t="s">
        <v>60</v>
      </c>
      <c r="AY842" t="s">
        <v>60</v>
      </c>
      <c r="BA842" t="b">
        <v>0</v>
      </c>
      <c r="BB842" t="s">
        <v>60</v>
      </c>
      <c r="BD842" t="s">
        <v>60</v>
      </c>
    </row>
    <row r="843" spans="1:56" x14ac:dyDescent="0.25">
      <c r="A843" t="s">
        <v>306</v>
      </c>
      <c r="B843" t="s">
        <v>578</v>
      </c>
      <c r="C843">
        <v>2001310</v>
      </c>
      <c r="D843" t="s">
        <v>58</v>
      </c>
      <c r="E843" t="s">
        <v>58</v>
      </c>
      <c r="F843" t="s">
        <v>579</v>
      </c>
      <c r="G843" t="s">
        <v>735</v>
      </c>
      <c r="H843" t="s">
        <v>581</v>
      </c>
      <c r="I843" t="s">
        <v>60</v>
      </c>
      <c r="J843" t="s">
        <v>582</v>
      </c>
      <c r="K843" t="s">
        <v>62</v>
      </c>
      <c r="L843">
        <v>25</v>
      </c>
      <c r="N843" t="str">
        <f t="shared" si="29"/>
        <v>0</v>
      </c>
      <c r="O843">
        <v>25</v>
      </c>
      <c r="P843" t="s">
        <v>96</v>
      </c>
      <c r="Q843" t="s">
        <v>79</v>
      </c>
      <c r="R843" t="s">
        <v>79</v>
      </c>
      <c r="S843" t="s">
        <v>65</v>
      </c>
      <c r="T843" t="s">
        <v>66</v>
      </c>
      <c r="U843" t="s">
        <v>67</v>
      </c>
      <c r="V843" t="s">
        <v>67</v>
      </c>
      <c r="X843" t="b">
        <v>1</v>
      </c>
      <c r="Y843" t="b">
        <v>1</v>
      </c>
      <c r="Z843" t="b">
        <v>1</v>
      </c>
      <c r="AA843">
        <v>103</v>
      </c>
      <c r="AB843">
        <v>230</v>
      </c>
      <c r="AC843" t="s">
        <v>68</v>
      </c>
      <c r="AD843" t="b">
        <v>0</v>
      </c>
      <c r="AE843" t="b">
        <v>0</v>
      </c>
      <c r="AF843" t="s">
        <v>69</v>
      </c>
      <c r="AG843" t="s">
        <v>60</v>
      </c>
      <c r="AH843" t="s">
        <v>60</v>
      </c>
      <c r="AI843" t="b">
        <v>1</v>
      </c>
      <c r="AJ843" t="s">
        <v>60</v>
      </c>
      <c r="AK843" t="s">
        <v>60</v>
      </c>
      <c r="AL843" t="s">
        <v>60</v>
      </c>
      <c r="AM843" t="s">
        <v>60</v>
      </c>
      <c r="AN843" t="s">
        <v>60</v>
      </c>
      <c r="AO843" t="s">
        <v>70</v>
      </c>
      <c r="AP843" t="b">
        <v>0</v>
      </c>
      <c r="AQ843" t="b">
        <v>0</v>
      </c>
      <c r="AR843" t="s">
        <v>71</v>
      </c>
      <c r="AS843" t="b">
        <v>0</v>
      </c>
      <c r="AT843" t="s">
        <v>72</v>
      </c>
      <c r="AU843" t="s">
        <v>60</v>
      </c>
      <c r="AX843" t="s">
        <v>60</v>
      </c>
      <c r="AY843" t="s">
        <v>60</v>
      </c>
      <c r="BA843" t="b">
        <v>0</v>
      </c>
      <c r="BB843" t="s">
        <v>60</v>
      </c>
      <c r="BD843" t="s">
        <v>60</v>
      </c>
    </row>
    <row r="844" spans="1:56" x14ac:dyDescent="0.25">
      <c r="A844" t="s">
        <v>125</v>
      </c>
      <c r="B844" t="s">
        <v>128</v>
      </c>
      <c r="C844">
        <v>1900310</v>
      </c>
      <c r="D844" t="s">
        <v>85</v>
      </c>
      <c r="E844" t="s">
        <v>85</v>
      </c>
      <c r="F844" t="s">
        <v>131</v>
      </c>
      <c r="G844" t="s">
        <v>927</v>
      </c>
      <c r="H844" t="str">
        <f>"01710"</f>
        <v>01710</v>
      </c>
      <c r="I844" t="s">
        <v>60</v>
      </c>
      <c r="J844" t="s">
        <v>130</v>
      </c>
      <c r="K844" t="s">
        <v>62</v>
      </c>
      <c r="L844">
        <v>21</v>
      </c>
      <c r="N844" t="str">
        <f t="shared" si="29"/>
        <v>0</v>
      </c>
      <c r="O844">
        <v>21</v>
      </c>
      <c r="P844" t="s">
        <v>63</v>
      </c>
      <c r="Q844" t="s">
        <v>79</v>
      </c>
      <c r="R844" t="s">
        <v>79</v>
      </c>
      <c r="S844" t="s">
        <v>65</v>
      </c>
      <c r="T844" t="s">
        <v>66</v>
      </c>
      <c r="U844" t="s">
        <v>67</v>
      </c>
      <c r="V844" t="s">
        <v>67</v>
      </c>
      <c r="X844" t="b">
        <v>1</v>
      </c>
      <c r="Y844" t="b">
        <v>1</v>
      </c>
      <c r="Z844" t="b">
        <v>1</v>
      </c>
      <c r="AA844">
        <v>103</v>
      </c>
      <c r="AB844">
        <v>230</v>
      </c>
      <c r="AC844" t="s">
        <v>68</v>
      </c>
      <c r="AD844" t="b">
        <v>0</v>
      </c>
      <c r="AE844" t="b">
        <v>0</v>
      </c>
      <c r="AF844" t="s">
        <v>69</v>
      </c>
      <c r="AG844" t="s">
        <v>60</v>
      </c>
      <c r="AH844" t="s">
        <v>60</v>
      </c>
      <c r="AI844" t="b">
        <v>1</v>
      </c>
      <c r="AJ844" t="s">
        <v>60</v>
      </c>
      <c r="AK844" t="s">
        <v>60</v>
      </c>
      <c r="AL844" t="s">
        <v>60</v>
      </c>
      <c r="AM844" t="s">
        <v>60</v>
      </c>
      <c r="AN844" t="s">
        <v>60</v>
      </c>
      <c r="AO844" t="s">
        <v>117</v>
      </c>
      <c r="AP844" t="b">
        <v>0</v>
      </c>
      <c r="AQ844" t="b">
        <v>0</v>
      </c>
      <c r="AR844" t="s">
        <v>71</v>
      </c>
      <c r="AS844" t="b">
        <v>0</v>
      </c>
      <c r="AT844" t="s">
        <v>60</v>
      </c>
      <c r="AU844" t="s">
        <v>60</v>
      </c>
      <c r="AX844" t="s">
        <v>60</v>
      </c>
      <c r="AY844" t="s">
        <v>60</v>
      </c>
      <c r="BA844" t="b">
        <v>0</v>
      </c>
      <c r="BB844" t="s">
        <v>60</v>
      </c>
      <c r="BD844" t="s">
        <v>60</v>
      </c>
    </row>
    <row r="845" spans="1:56" x14ac:dyDescent="0.25">
      <c r="A845" t="s">
        <v>125</v>
      </c>
      <c r="B845" t="s">
        <v>128</v>
      </c>
      <c r="C845">
        <v>1900310</v>
      </c>
      <c r="D845" t="s">
        <v>85</v>
      </c>
      <c r="E845" t="s">
        <v>85</v>
      </c>
      <c r="F845" t="s">
        <v>131</v>
      </c>
      <c r="G845" t="s">
        <v>928</v>
      </c>
      <c r="H845" t="str">
        <f>"01710"</f>
        <v>01710</v>
      </c>
      <c r="I845" t="s">
        <v>60</v>
      </c>
      <c r="J845" t="s">
        <v>130</v>
      </c>
      <c r="K845" t="s">
        <v>62</v>
      </c>
      <c r="L845">
        <v>20</v>
      </c>
      <c r="N845" t="str">
        <f t="shared" si="29"/>
        <v>0</v>
      </c>
      <c r="O845">
        <v>20</v>
      </c>
      <c r="P845" t="s">
        <v>78</v>
      </c>
      <c r="Q845" t="s">
        <v>79</v>
      </c>
      <c r="R845" t="s">
        <v>79</v>
      </c>
      <c r="S845" t="s">
        <v>65</v>
      </c>
      <c r="T845" t="s">
        <v>66</v>
      </c>
      <c r="U845" t="s">
        <v>67</v>
      </c>
      <c r="V845" t="s">
        <v>67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68</v>
      </c>
      <c r="AD845" t="b">
        <v>0</v>
      </c>
      <c r="AE845" t="b">
        <v>0</v>
      </c>
      <c r="AF845" t="s">
        <v>69</v>
      </c>
      <c r="AG845" t="s">
        <v>60</v>
      </c>
      <c r="AH845" t="s">
        <v>60</v>
      </c>
      <c r="AI845" t="b">
        <v>1</v>
      </c>
      <c r="AJ845" t="s">
        <v>60</v>
      </c>
      <c r="AK845" t="s">
        <v>60</v>
      </c>
      <c r="AL845" t="s">
        <v>60</v>
      </c>
      <c r="AM845" t="s">
        <v>60</v>
      </c>
      <c r="AN845" t="s">
        <v>60</v>
      </c>
      <c r="AO845" t="s">
        <v>117</v>
      </c>
      <c r="AP845" t="b">
        <v>0</v>
      </c>
      <c r="AQ845" t="b">
        <v>0</v>
      </c>
      <c r="AR845" t="s">
        <v>71</v>
      </c>
      <c r="AS845" t="b">
        <v>0</v>
      </c>
      <c r="AT845" t="s">
        <v>60</v>
      </c>
      <c r="AU845" t="s">
        <v>60</v>
      </c>
      <c r="AX845" t="s">
        <v>60</v>
      </c>
      <c r="AY845" t="s">
        <v>60</v>
      </c>
      <c r="BA845" t="b">
        <v>0</v>
      </c>
      <c r="BB845" t="s">
        <v>60</v>
      </c>
      <c r="BD845" t="s">
        <v>60</v>
      </c>
    </row>
    <row r="846" spans="1:56" x14ac:dyDescent="0.25">
      <c r="A846" t="s">
        <v>394</v>
      </c>
      <c r="B846" t="s">
        <v>816</v>
      </c>
      <c r="C846">
        <v>8207310</v>
      </c>
      <c r="D846" t="s">
        <v>73</v>
      </c>
      <c r="E846" t="s">
        <v>73</v>
      </c>
      <c r="F846" t="s">
        <v>817</v>
      </c>
      <c r="G846" t="s">
        <v>767</v>
      </c>
      <c r="H846" t="str">
        <f>"01101"</f>
        <v>01101</v>
      </c>
      <c r="I846" t="s">
        <v>60</v>
      </c>
      <c r="J846" t="s">
        <v>818</v>
      </c>
      <c r="K846" t="s">
        <v>62</v>
      </c>
      <c r="L846">
        <v>28</v>
      </c>
      <c r="N846" t="str">
        <f t="shared" si="29"/>
        <v>0</v>
      </c>
      <c r="O846">
        <v>28</v>
      </c>
      <c r="P846" t="s">
        <v>96</v>
      </c>
      <c r="Q846" t="s">
        <v>79</v>
      </c>
      <c r="R846" t="s">
        <v>79</v>
      </c>
      <c r="S846" t="s">
        <v>65</v>
      </c>
      <c r="T846" t="s">
        <v>66</v>
      </c>
      <c r="U846" t="s">
        <v>67</v>
      </c>
      <c r="V846" t="s">
        <v>67</v>
      </c>
      <c r="X846" t="b">
        <v>1</v>
      </c>
      <c r="Y846" t="b">
        <v>1</v>
      </c>
      <c r="Z846" t="b">
        <v>1</v>
      </c>
      <c r="AA846">
        <v>300</v>
      </c>
      <c r="AB846">
        <v>230</v>
      </c>
      <c r="AC846" t="s">
        <v>68</v>
      </c>
      <c r="AD846" t="b">
        <v>0</v>
      </c>
      <c r="AE846" t="b">
        <v>0</v>
      </c>
      <c r="AF846" t="s">
        <v>69</v>
      </c>
      <c r="AG846" t="s">
        <v>60</v>
      </c>
      <c r="AH846" t="s">
        <v>60</v>
      </c>
      <c r="AI846" t="b">
        <v>1</v>
      </c>
      <c r="AJ846" t="s">
        <v>60</v>
      </c>
      <c r="AK846" t="s">
        <v>60</v>
      </c>
      <c r="AL846" t="s">
        <v>60</v>
      </c>
      <c r="AM846" t="s">
        <v>60</v>
      </c>
      <c r="AN846" t="s">
        <v>60</v>
      </c>
      <c r="AO846" t="s">
        <v>117</v>
      </c>
      <c r="AP846" t="b">
        <v>0</v>
      </c>
      <c r="AQ846" t="b">
        <v>0</v>
      </c>
      <c r="AR846" t="s">
        <v>71</v>
      </c>
      <c r="AS846" t="b">
        <v>0</v>
      </c>
      <c r="AT846" t="s">
        <v>60</v>
      </c>
      <c r="AU846" t="s">
        <v>60</v>
      </c>
      <c r="AX846" t="s">
        <v>60</v>
      </c>
      <c r="AY846" t="s">
        <v>60</v>
      </c>
      <c r="BA846" t="b">
        <v>0</v>
      </c>
      <c r="BB846" t="s">
        <v>60</v>
      </c>
      <c r="BC846">
        <v>8209600</v>
      </c>
      <c r="BD846" t="s">
        <v>60</v>
      </c>
    </row>
    <row r="847" spans="1:56" x14ac:dyDescent="0.25">
      <c r="A847" t="s">
        <v>306</v>
      </c>
      <c r="B847" t="s">
        <v>545</v>
      </c>
      <c r="C847">
        <v>2001310</v>
      </c>
      <c r="D847" t="s">
        <v>105</v>
      </c>
      <c r="E847" t="s">
        <v>105</v>
      </c>
      <c r="F847" t="s">
        <v>579</v>
      </c>
      <c r="G847" t="s">
        <v>448</v>
      </c>
      <c r="H847" t="s">
        <v>581</v>
      </c>
      <c r="I847" t="s">
        <v>60</v>
      </c>
      <c r="J847" t="s">
        <v>582</v>
      </c>
      <c r="K847" t="s">
        <v>62</v>
      </c>
      <c r="L847">
        <v>25</v>
      </c>
      <c r="N847" t="str">
        <f t="shared" si="29"/>
        <v>0</v>
      </c>
      <c r="O847">
        <v>25</v>
      </c>
      <c r="P847" t="s">
        <v>96</v>
      </c>
      <c r="Q847" t="s">
        <v>79</v>
      </c>
      <c r="S847" t="s">
        <v>65</v>
      </c>
      <c r="T847" t="s">
        <v>66</v>
      </c>
      <c r="U847" t="s">
        <v>67</v>
      </c>
      <c r="V847" t="s">
        <v>67</v>
      </c>
      <c r="X847" t="b">
        <v>1</v>
      </c>
      <c r="Y847" t="b">
        <v>1</v>
      </c>
      <c r="Z847" t="b">
        <v>1</v>
      </c>
      <c r="AA847">
        <v>103</v>
      </c>
      <c r="AB847">
        <v>230</v>
      </c>
      <c r="AC847" t="s">
        <v>68</v>
      </c>
      <c r="AD847" t="b">
        <v>0</v>
      </c>
      <c r="AE847" t="b">
        <v>0</v>
      </c>
      <c r="AF847" t="s">
        <v>69</v>
      </c>
      <c r="AG847" t="s">
        <v>60</v>
      </c>
      <c r="AH847" t="s">
        <v>60</v>
      </c>
      <c r="AI847" t="b">
        <v>1</v>
      </c>
      <c r="AJ847" t="s">
        <v>60</v>
      </c>
      <c r="AK847" t="s">
        <v>60</v>
      </c>
      <c r="AL847" t="s">
        <v>60</v>
      </c>
      <c r="AM847" t="s">
        <v>60</v>
      </c>
      <c r="AN847" t="s">
        <v>60</v>
      </c>
      <c r="AO847" t="s">
        <v>70</v>
      </c>
      <c r="AP847" t="b">
        <v>0</v>
      </c>
      <c r="AQ847" t="b">
        <v>0</v>
      </c>
      <c r="AR847" t="s">
        <v>71</v>
      </c>
      <c r="AS847" t="b">
        <v>0</v>
      </c>
      <c r="AT847" t="s">
        <v>72</v>
      </c>
      <c r="AU847" t="s">
        <v>60</v>
      </c>
      <c r="AX847" t="s">
        <v>60</v>
      </c>
      <c r="AY847" t="s">
        <v>60</v>
      </c>
      <c r="BA847" t="b">
        <v>0</v>
      </c>
      <c r="BB847" t="s">
        <v>60</v>
      </c>
      <c r="BD847" t="s">
        <v>60</v>
      </c>
    </row>
    <row r="848" spans="1:56" x14ac:dyDescent="0.25">
      <c r="A848" t="s">
        <v>306</v>
      </c>
      <c r="B848" t="s">
        <v>929</v>
      </c>
      <c r="C848">
        <v>2003420</v>
      </c>
      <c r="D848" t="s">
        <v>58</v>
      </c>
      <c r="E848" t="s">
        <v>58</v>
      </c>
      <c r="F848" t="s">
        <v>336</v>
      </c>
      <c r="G848" t="s">
        <v>443</v>
      </c>
      <c r="H848" t="s">
        <v>337</v>
      </c>
      <c r="I848" t="s">
        <v>60</v>
      </c>
      <c r="J848" t="s">
        <v>338</v>
      </c>
      <c r="K848" t="s">
        <v>62</v>
      </c>
      <c r="L848">
        <v>30</v>
      </c>
      <c r="N848" t="str">
        <f t="shared" si="29"/>
        <v>0</v>
      </c>
      <c r="O848">
        <v>30</v>
      </c>
      <c r="P848" t="s">
        <v>96</v>
      </c>
      <c r="Q848" t="s">
        <v>64</v>
      </c>
      <c r="R848" t="s">
        <v>79</v>
      </c>
      <c r="S848" t="s">
        <v>65</v>
      </c>
      <c r="T848" t="s">
        <v>66</v>
      </c>
      <c r="U848" t="s">
        <v>67</v>
      </c>
      <c r="V848" t="s">
        <v>67</v>
      </c>
      <c r="X848" t="b">
        <v>1</v>
      </c>
      <c r="Y848" t="b">
        <v>1</v>
      </c>
      <c r="Z848" t="b">
        <v>1</v>
      </c>
      <c r="AA848">
        <v>103</v>
      </c>
      <c r="AB848">
        <v>230</v>
      </c>
      <c r="AC848" t="s">
        <v>68</v>
      </c>
      <c r="AD848" t="b">
        <v>0</v>
      </c>
      <c r="AE848" t="b">
        <v>0</v>
      </c>
      <c r="AF848" t="s">
        <v>69</v>
      </c>
      <c r="AG848" t="s">
        <v>60</v>
      </c>
      <c r="AH848" t="s">
        <v>60</v>
      </c>
      <c r="AI848" t="b">
        <v>1</v>
      </c>
      <c r="AJ848" t="s">
        <v>60</v>
      </c>
      <c r="AK848" t="s">
        <v>60</v>
      </c>
      <c r="AL848" t="s">
        <v>60</v>
      </c>
      <c r="AM848" t="s">
        <v>60</v>
      </c>
      <c r="AN848" t="s">
        <v>60</v>
      </c>
      <c r="AO848" t="s">
        <v>70</v>
      </c>
      <c r="AP848" t="b">
        <v>0</v>
      </c>
      <c r="AQ848" t="b">
        <v>0</v>
      </c>
      <c r="AR848" t="s">
        <v>71</v>
      </c>
      <c r="AS848" t="b">
        <v>0</v>
      </c>
      <c r="AT848" t="s">
        <v>60</v>
      </c>
      <c r="AU848" t="s">
        <v>60</v>
      </c>
      <c r="AX848" t="s">
        <v>60</v>
      </c>
      <c r="AY848" t="s">
        <v>60</v>
      </c>
      <c r="BA848" t="b">
        <v>0</v>
      </c>
      <c r="BB848" t="s">
        <v>60</v>
      </c>
      <c r="BD848" t="s">
        <v>60</v>
      </c>
    </row>
    <row r="849" spans="1:56" x14ac:dyDescent="0.25">
      <c r="A849" t="s">
        <v>125</v>
      </c>
      <c r="B849" t="s">
        <v>128</v>
      </c>
      <c r="C849">
        <v>1900310</v>
      </c>
      <c r="D849" t="s">
        <v>58</v>
      </c>
      <c r="E849" t="s">
        <v>58</v>
      </c>
      <c r="F849" t="s">
        <v>129</v>
      </c>
      <c r="G849" t="s">
        <v>930</v>
      </c>
      <c r="H849" t="str">
        <f>"01710"</f>
        <v>01710</v>
      </c>
      <c r="I849" t="s">
        <v>60</v>
      </c>
      <c r="J849" t="s">
        <v>130</v>
      </c>
      <c r="K849" t="s">
        <v>62</v>
      </c>
      <c r="L849">
        <v>20</v>
      </c>
      <c r="N849" t="str">
        <f t="shared" si="29"/>
        <v>0</v>
      </c>
      <c r="O849">
        <v>20</v>
      </c>
      <c r="P849" t="s">
        <v>63</v>
      </c>
      <c r="Q849" t="s">
        <v>79</v>
      </c>
      <c r="R849" t="s">
        <v>79</v>
      </c>
      <c r="S849" t="s">
        <v>65</v>
      </c>
      <c r="T849" t="s">
        <v>66</v>
      </c>
      <c r="U849" t="s">
        <v>67</v>
      </c>
      <c r="V849" t="s">
        <v>67</v>
      </c>
      <c r="X849" t="b">
        <v>1</v>
      </c>
      <c r="Y849" t="b">
        <v>1</v>
      </c>
      <c r="Z849" t="b">
        <v>1</v>
      </c>
      <c r="AA849">
        <v>103</v>
      </c>
      <c r="AB849">
        <v>230</v>
      </c>
      <c r="AC849" t="s">
        <v>68</v>
      </c>
      <c r="AD849" t="b">
        <v>0</v>
      </c>
      <c r="AE849" t="b">
        <v>0</v>
      </c>
      <c r="AF849" t="s">
        <v>69</v>
      </c>
      <c r="AG849" t="s">
        <v>60</v>
      </c>
      <c r="AH849" t="s">
        <v>60</v>
      </c>
      <c r="AI849" t="b">
        <v>1</v>
      </c>
      <c r="AJ849" t="s">
        <v>60</v>
      </c>
      <c r="AK849" t="s">
        <v>60</v>
      </c>
      <c r="AL849" t="s">
        <v>60</v>
      </c>
      <c r="AM849" t="s">
        <v>60</v>
      </c>
      <c r="AN849" t="s">
        <v>60</v>
      </c>
      <c r="AO849" t="s">
        <v>117</v>
      </c>
      <c r="AP849" t="b">
        <v>0</v>
      </c>
      <c r="AQ849" t="b">
        <v>0</v>
      </c>
      <c r="AR849" t="s">
        <v>71</v>
      </c>
      <c r="AS849" t="b">
        <v>0</v>
      </c>
      <c r="AT849" t="s">
        <v>60</v>
      </c>
      <c r="AU849" t="s">
        <v>60</v>
      </c>
      <c r="AX849" t="s">
        <v>60</v>
      </c>
      <c r="AY849" t="s">
        <v>60</v>
      </c>
      <c r="BA849" t="b">
        <v>0</v>
      </c>
      <c r="BB849" t="s">
        <v>60</v>
      </c>
      <c r="BD849" t="s">
        <v>60</v>
      </c>
    </row>
    <row r="850" spans="1:56" x14ac:dyDescent="0.25">
      <c r="A850" t="s">
        <v>179</v>
      </c>
      <c r="B850" t="s">
        <v>184</v>
      </c>
      <c r="C850">
        <v>8500355</v>
      </c>
      <c r="D850" t="s">
        <v>85</v>
      </c>
      <c r="E850" t="s">
        <v>85</v>
      </c>
      <c r="F850" t="s">
        <v>185</v>
      </c>
      <c r="G850" t="s">
        <v>471</v>
      </c>
      <c r="H850" t="str">
        <f>"01652"</f>
        <v>01652</v>
      </c>
      <c r="I850" t="s">
        <v>60</v>
      </c>
      <c r="J850" t="s">
        <v>186</v>
      </c>
      <c r="K850" t="s">
        <v>62</v>
      </c>
      <c r="L850">
        <v>30</v>
      </c>
      <c r="N850" t="str">
        <f t="shared" si="29"/>
        <v>0</v>
      </c>
      <c r="O850">
        <v>30</v>
      </c>
      <c r="P850" t="s">
        <v>63</v>
      </c>
      <c r="Q850" t="s">
        <v>79</v>
      </c>
      <c r="R850" t="s">
        <v>79</v>
      </c>
      <c r="S850" t="s">
        <v>65</v>
      </c>
      <c r="T850" t="s">
        <v>66</v>
      </c>
      <c r="U850" t="s">
        <v>67</v>
      </c>
      <c r="V850" t="s">
        <v>67</v>
      </c>
      <c r="X850" t="b">
        <v>1</v>
      </c>
      <c r="Y850" t="b">
        <v>1</v>
      </c>
      <c r="Z850" t="b">
        <v>1</v>
      </c>
      <c r="AA850">
        <v>300</v>
      </c>
      <c r="AB850">
        <v>230</v>
      </c>
      <c r="AC850" t="s">
        <v>68</v>
      </c>
      <c r="AD850" t="b">
        <v>0</v>
      </c>
      <c r="AE850" t="b">
        <v>0</v>
      </c>
      <c r="AF850" t="s">
        <v>69</v>
      </c>
      <c r="AG850" t="s">
        <v>60</v>
      </c>
      <c r="AH850" t="s">
        <v>60</v>
      </c>
      <c r="AI850" t="b">
        <v>1</v>
      </c>
      <c r="AJ850" t="s">
        <v>60</v>
      </c>
      <c r="AK850" t="s">
        <v>60</v>
      </c>
      <c r="AL850" t="s">
        <v>60</v>
      </c>
      <c r="AM850" t="s">
        <v>60</v>
      </c>
      <c r="AN850" t="s">
        <v>60</v>
      </c>
      <c r="AO850" t="s">
        <v>117</v>
      </c>
      <c r="AP850" t="b">
        <v>0</v>
      </c>
      <c r="AQ850" t="b">
        <v>0</v>
      </c>
      <c r="AR850" t="s">
        <v>71</v>
      </c>
      <c r="AS850" t="b">
        <v>0</v>
      </c>
      <c r="AT850" t="s">
        <v>60</v>
      </c>
      <c r="AU850" t="s">
        <v>60</v>
      </c>
      <c r="AX850" t="s">
        <v>60</v>
      </c>
      <c r="AY850" t="s">
        <v>60</v>
      </c>
      <c r="BA850" t="b">
        <v>0</v>
      </c>
      <c r="BB850" t="s">
        <v>60</v>
      </c>
      <c r="BC850">
        <v>8500355</v>
      </c>
      <c r="BD850" t="s">
        <v>60</v>
      </c>
    </row>
    <row r="851" spans="1:56" x14ac:dyDescent="0.25">
      <c r="A851" t="s">
        <v>120</v>
      </c>
      <c r="B851" t="s">
        <v>931</v>
      </c>
      <c r="C851">
        <v>2102310</v>
      </c>
      <c r="D851" t="s">
        <v>58</v>
      </c>
      <c r="E851" t="s">
        <v>58</v>
      </c>
      <c r="F851" t="s">
        <v>88</v>
      </c>
      <c r="G851" t="s">
        <v>932</v>
      </c>
      <c r="H851" t="str">
        <f>"01251"</f>
        <v>01251</v>
      </c>
      <c r="I851" t="s">
        <v>60</v>
      </c>
      <c r="J851" t="s">
        <v>90</v>
      </c>
      <c r="K851" t="s">
        <v>62</v>
      </c>
      <c r="L851">
        <v>25</v>
      </c>
      <c r="N851" t="str">
        <f t="shared" si="29"/>
        <v>0</v>
      </c>
      <c r="O851">
        <v>25</v>
      </c>
      <c r="P851" t="s">
        <v>78</v>
      </c>
      <c r="Q851" t="s">
        <v>79</v>
      </c>
      <c r="R851" t="s">
        <v>79</v>
      </c>
      <c r="S851" t="s">
        <v>65</v>
      </c>
      <c r="T851" t="s">
        <v>66</v>
      </c>
      <c r="U851" t="s">
        <v>67</v>
      </c>
      <c r="V851" t="s">
        <v>67</v>
      </c>
      <c r="X851" t="b">
        <v>1</v>
      </c>
      <c r="Y851" t="b">
        <v>1</v>
      </c>
      <c r="Z851" t="b">
        <v>1</v>
      </c>
      <c r="AA851">
        <v>103</v>
      </c>
      <c r="AB851">
        <v>230</v>
      </c>
      <c r="AC851" t="s">
        <v>68</v>
      </c>
      <c r="AD851" t="b">
        <v>0</v>
      </c>
      <c r="AE851" t="b">
        <v>0</v>
      </c>
      <c r="AF851" t="s">
        <v>69</v>
      </c>
      <c r="AG851" t="s">
        <v>60</v>
      </c>
      <c r="AH851" t="s">
        <v>60</v>
      </c>
      <c r="AI851" t="b">
        <v>1</v>
      </c>
      <c r="AJ851" t="s">
        <v>60</v>
      </c>
      <c r="AK851" t="s">
        <v>60</v>
      </c>
      <c r="AL851" t="s">
        <v>60</v>
      </c>
      <c r="AM851" t="s">
        <v>60</v>
      </c>
      <c r="AN851" t="s">
        <v>60</v>
      </c>
      <c r="AO851" t="s">
        <v>70</v>
      </c>
      <c r="AP851" t="b">
        <v>0</v>
      </c>
      <c r="AQ851" t="b">
        <v>0</v>
      </c>
      <c r="AR851" t="s">
        <v>71</v>
      </c>
      <c r="AS851" t="b">
        <v>0</v>
      </c>
      <c r="AT851" t="s">
        <v>60</v>
      </c>
      <c r="AU851" t="s">
        <v>60</v>
      </c>
      <c r="AX851" t="s">
        <v>60</v>
      </c>
      <c r="AY851" t="s">
        <v>60</v>
      </c>
      <c r="BA851" t="b">
        <v>0</v>
      </c>
      <c r="BB851" t="s">
        <v>60</v>
      </c>
      <c r="BD851" t="s">
        <v>60</v>
      </c>
    </row>
    <row r="852" spans="1:56" x14ac:dyDescent="0.25">
      <c r="A852" t="s">
        <v>120</v>
      </c>
      <c r="B852" t="s">
        <v>931</v>
      </c>
      <c r="C852">
        <v>2102310</v>
      </c>
      <c r="D852" t="s">
        <v>105</v>
      </c>
      <c r="E852" t="s">
        <v>105</v>
      </c>
      <c r="F852" t="s">
        <v>88</v>
      </c>
      <c r="G852" t="s">
        <v>933</v>
      </c>
      <c r="H852" t="str">
        <f>"01251"</f>
        <v>01251</v>
      </c>
      <c r="I852" t="s">
        <v>60</v>
      </c>
      <c r="J852" t="s">
        <v>90</v>
      </c>
      <c r="K852" t="s">
        <v>62</v>
      </c>
      <c r="L852">
        <v>25</v>
      </c>
      <c r="N852" t="str">
        <f t="shared" si="29"/>
        <v>0</v>
      </c>
      <c r="O852">
        <v>25</v>
      </c>
      <c r="P852" t="s">
        <v>63</v>
      </c>
      <c r="Q852" t="s">
        <v>79</v>
      </c>
      <c r="R852" t="s">
        <v>79</v>
      </c>
      <c r="S852" t="s">
        <v>65</v>
      </c>
      <c r="T852" t="s">
        <v>66</v>
      </c>
      <c r="U852" t="s">
        <v>67</v>
      </c>
      <c r="V852" t="s">
        <v>67</v>
      </c>
      <c r="X852" t="b">
        <v>1</v>
      </c>
      <c r="Y852" t="b">
        <v>1</v>
      </c>
      <c r="Z852" t="b">
        <v>1</v>
      </c>
      <c r="AA852">
        <v>103</v>
      </c>
      <c r="AB852">
        <v>230</v>
      </c>
      <c r="AC852" t="s">
        <v>68</v>
      </c>
      <c r="AD852" t="b">
        <v>0</v>
      </c>
      <c r="AE852" t="b">
        <v>0</v>
      </c>
      <c r="AF852" t="s">
        <v>69</v>
      </c>
      <c r="AG852" t="s">
        <v>60</v>
      </c>
      <c r="AH852" t="s">
        <v>60</v>
      </c>
      <c r="AI852" t="b">
        <v>1</v>
      </c>
      <c r="AJ852" t="s">
        <v>60</v>
      </c>
      <c r="AK852" t="s">
        <v>60</v>
      </c>
      <c r="AL852" t="s">
        <v>60</v>
      </c>
      <c r="AM852" t="s">
        <v>60</v>
      </c>
      <c r="AN852" t="s">
        <v>60</v>
      </c>
      <c r="AO852" t="s">
        <v>70</v>
      </c>
      <c r="AP852" t="b">
        <v>0</v>
      </c>
      <c r="AQ852" t="b">
        <v>0</v>
      </c>
      <c r="AR852" t="s">
        <v>71</v>
      </c>
      <c r="AS852" t="b">
        <v>0</v>
      </c>
      <c r="AT852" t="s">
        <v>60</v>
      </c>
      <c r="AU852" t="s">
        <v>60</v>
      </c>
      <c r="AX852" t="s">
        <v>60</v>
      </c>
      <c r="AY852" t="s">
        <v>60</v>
      </c>
      <c r="BA852" t="b">
        <v>0</v>
      </c>
      <c r="BB852" t="s">
        <v>60</v>
      </c>
      <c r="BD852" t="s">
        <v>60</v>
      </c>
    </row>
    <row r="853" spans="1:56" x14ac:dyDescent="0.25">
      <c r="A853" t="s">
        <v>120</v>
      </c>
      <c r="B853" t="s">
        <v>934</v>
      </c>
      <c r="C853">
        <v>2102320</v>
      </c>
      <c r="D853" t="s">
        <v>105</v>
      </c>
      <c r="E853" t="s">
        <v>105</v>
      </c>
      <c r="F853" t="s">
        <v>88</v>
      </c>
      <c r="G853" t="s">
        <v>825</v>
      </c>
      <c r="H853" t="str">
        <f>"01251"</f>
        <v>01251</v>
      </c>
      <c r="I853" t="s">
        <v>60</v>
      </c>
      <c r="J853" t="s">
        <v>90</v>
      </c>
      <c r="K853" t="s">
        <v>62</v>
      </c>
      <c r="L853">
        <v>25</v>
      </c>
      <c r="N853" t="str">
        <f t="shared" si="29"/>
        <v>0</v>
      </c>
      <c r="O853">
        <v>25</v>
      </c>
      <c r="P853" t="s">
        <v>78</v>
      </c>
      <c r="Q853" t="s">
        <v>64</v>
      </c>
      <c r="R853" t="s">
        <v>79</v>
      </c>
      <c r="S853" t="s">
        <v>65</v>
      </c>
      <c r="T853" t="s">
        <v>66</v>
      </c>
      <c r="U853" t="s">
        <v>67</v>
      </c>
      <c r="V853" t="s">
        <v>67</v>
      </c>
      <c r="X853" t="b">
        <v>1</v>
      </c>
      <c r="Y853" t="b">
        <v>1</v>
      </c>
      <c r="Z853" t="b">
        <v>1</v>
      </c>
      <c r="AA853">
        <v>103</v>
      </c>
      <c r="AB853">
        <v>230</v>
      </c>
      <c r="AC853" t="s">
        <v>68</v>
      </c>
      <c r="AD853" t="b">
        <v>0</v>
      </c>
      <c r="AE853" t="b">
        <v>0</v>
      </c>
      <c r="AF853" t="s">
        <v>69</v>
      </c>
      <c r="AG853" t="s">
        <v>60</v>
      </c>
      <c r="AH853" t="s">
        <v>60</v>
      </c>
      <c r="AI853" t="b">
        <v>1</v>
      </c>
      <c r="AJ853" t="s">
        <v>92</v>
      </c>
      <c r="AK853" t="s">
        <v>60</v>
      </c>
      <c r="AL853" t="s">
        <v>60</v>
      </c>
      <c r="AM853" t="s">
        <v>60</v>
      </c>
      <c r="AN853" t="s">
        <v>60</v>
      </c>
      <c r="AO853" t="s">
        <v>70</v>
      </c>
      <c r="AP853" t="b">
        <v>0</v>
      </c>
      <c r="AQ853" t="b">
        <v>0</v>
      </c>
      <c r="AR853" t="s">
        <v>71</v>
      </c>
      <c r="AS853" t="b">
        <v>0</v>
      </c>
      <c r="AT853" t="s">
        <v>60</v>
      </c>
      <c r="AU853" t="s">
        <v>60</v>
      </c>
      <c r="AX853" t="s">
        <v>60</v>
      </c>
      <c r="AY853" t="s">
        <v>60</v>
      </c>
      <c r="BA853" t="b">
        <v>0</v>
      </c>
      <c r="BB853" t="s">
        <v>60</v>
      </c>
      <c r="BD853" t="s">
        <v>60</v>
      </c>
    </row>
    <row r="854" spans="1:56" x14ac:dyDescent="0.25">
      <c r="A854" t="s">
        <v>120</v>
      </c>
      <c r="B854" t="s">
        <v>934</v>
      </c>
      <c r="C854">
        <v>2102320</v>
      </c>
      <c r="D854" t="s">
        <v>73</v>
      </c>
      <c r="E854" t="s">
        <v>73</v>
      </c>
      <c r="F854" t="s">
        <v>88</v>
      </c>
      <c r="G854" t="s">
        <v>614</v>
      </c>
      <c r="H854" t="str">
        <f>"01251"</f>
        <v>01251</v>
      </c>
      <c r="I854" t="s">
        <v>60</v>
      </c>
      <c r="J854" t="s">
        <v>90</v>
      </c>
      <c r="K854" t="s">
        <v>62</v>
      </c>
      <c r="L854">
        <v>25</v>
      </c>
      <c r="N854" t="str">
        <f t="shared" ref="N854:N917" si="30">"0"</f>
        <v>0</v>
      </c>
      <c r="O854">
        <v>25</v>
      </c>
      <c r="P854" t="s">
        <v>63</v>
      </c>
      <c r="Q854" t="s">
        <v>64</v>
      </c>
      <c r="R854" t="s">
        <v>79</v>
      </c>
      <c r="S854" t="s">
        <v>65</v>
      </c>
      <c r="T854" t="s">
        <v>66</v>
      </c>
      <c r="U854" t="s">
        <v>67</v>
      </c>
      <c r="V854" t="s">
        <v>67</v>
      </c>
      <c r="X854" t="b">
        <v>1</v>
      </c>
      <c r="Y854" t="b">
        <v>1</v>
      </c>
      <c r="Z854" t="b">
        <v>1</v>
      </c>
      <c r="AA854">
        <v>103</v>
      </c>
      <c r="AB854">
        <v>230</v>
      </c>
      <c r="AC854" t="s">
        <v>68</v>
      </c>
      <c r="AD854" t="b">
        <v>0</v>
      </c>
      <c r="AE854" t="b">
        <v>0</v>
      </c>
      <c r="AF854" t="s">
        <v>69</v>
      </c>
      <c r="AG854" t="s">
        <v>60</v>
      </c>
      <c r="AH854" t="s">
        <v>60</v>
      </c>
      <c r="AI854" t="b">
        <v>1</v>
      </c>
      <c r="AJ854" t="s">
        <v>92</v>
      </c>
      <c r="AK854" t="s">
        <v>60</v>
      </c>
      <c r="AL854" t="s">
        <v>60</v>
      </c>
      <c r="AM854" t="s">
        <v>60</v>
      </c>
      <c r="AN854" t="s">
        <v>60</v>
      </c>
      <c r="AO854" t="s">
        <v>70</v>
      </c>
      <c r="AP854" t="b">
        <v>0</v>
      </c>
      <c r="AQ854" t="b">
        <v>0</v>
      </c>
      <c r="AR854" t="s">
        <v>71</v>
      </c>
      <c r="AS854" t="b">
        <v>0</v>
      </c>
      <c r="AT854" t="s">
        <v>60</v>
      </c>
      <c r="AU854" t="s">
        <v>60</v>
      </c>
      <c r="AX854" t="s">
        <v>60</v>
      </c>
      <c r="AY854" t="s">
        <v>60</v>
      </c>
      <c r="BA854" t="b">
        <v>0</v>
      </c>
      <c r="BB854" t="s">
        <v>60</v>
      </c>
      <c r="BD854" t="s">
        <v>60</v>
      </c>
    </row>
    <row r="855" spans="1:56" x14ac:dyDescent="0.25">
      <c r="A855" t="s">
        <v>132</v>
      </c>
      <c r="B855" t="s">
        <v>935</v>
      </c>
      <c r="C855" t="s">
        <v>139</v>
      </c>
      <c r="D855" t="s">
        <v>73</v>
      </c>
      <c r="E855" t="s">
        <v>73</v>
      </c>
      <c r="F855" t="s">
        <v>140</v>
      </c>
      <c r="G855" t="s">
        <v>936</v>
      </c>
      <c r="H855" t="s">
        <v>60</v>
      </c>
      <c r="I855" t="s">
        <v>60</v>
      </c>
      <c r="K855" t="s">
        <v>62</v>
      </c>
      <c r="L855">
        <v>25</v>
      </c>
      <c r="N855" t="str">
        <f t="shared" si="30"/>
        <v>0</v>
      </c>
      <c r="O855">
        <v>25</v>
      </c>
      <c r="P855" t="s">
        <v>78</v>
      </c>
      <c r="Q855" t="s">
        <v>79</v>
      </c>
      <c r="S855" t="s">
        <v>65</v>
      </c>
      <c r="T855" t="s">
        <v>66</v>
      </c>
      <c r="U855" t="s">
        <v>67</v>
      </c>
      <c r="V855" t="s">
        <v>67</v>
      </c>
      <c r="X855" t="b">
        <v>0</v>
      </c>
      <c r="Y855" t="b">
        <v>0</v>
      </c>
      <c r="Z855" t="b">
        <v>1</v>
      </c>
      <c r="AC855" t="s">
        <v>68</v>
      </c>
      <c r="AD855" t="b">
        <v>1</v>
      </c>
      <c r="AE855" t="b">
        <v>1</v>
      </c>
      <c r="AF855" t="s">
        <v>141</v>
      </c>
      <c r="AG855" t="s">
        <v>60</v>
      </c>
      <c r="AH855" t="s">
        <v>60</v>
      </c>
      <c r="AI855" t="b">
        <v>0</v>
      </c>
      <c r="AJ855" t="s">
        <v>142</v>
      </c>
      <c r="AK855" t="s">
        <v>60</v>
      </c>
      <c r="AL855" t="s">
        <v>60</v>
      </c>
      <c r="AM855" t="s">
        <v>60</v>
      </c>
      <c r="AN855" t="s">
        <v>60</v>
      </c>
      <c r="AO855" t="s">
        <v>117</v>
      </c>
      <c r="AP855" t="b">
        <v>0</v>
      </c>
      <c r="AQ855" t="b">
        <v>0</v>
      </c>
      <c r="AR855" t="s">
        <v>71</v>
      </c>
      <c r="AS855" t="b">
        <v>0</v>
      </c>
      <c r="AT855" t="s">
        <v>60</v>
      </c>
      <c r="AU855" t="s">
        <v>60</v>
      </c>
      <c r="AX855" t="s">
        <v>60</v>
      </c>
      <c r="AY855" t="s">
        <v>60</v>
      </c>
      <c r="BA855" t="b">
        <v>0</v>
      </c>
      <c r="BB855" t="s">
        <v>60</v>
      </c>
      <c r="BD855" t="s">
        <v>60</v>
      </c>
    </row>
    <row r="856" spans="1:56" x14ac:dyDescent="0.25">
      <c r="A856" t="s">
        <v>132</v>
      </c>
      <c r="B856" t="s">
        <v>937</v>
      </c>
      <c r="C856" t="s">
        <v>148</v>
      </c>
      <c r="D856" t="s">
        <v>73</v>
      </c>
      <c r="E856" t="s">
        <v>73</v>
      </c>
      <c r="F856" t="s">
        <v>140</v>
      </c>
      <c r="G856" t="s">
        <v>936</v>
      </c>
      <c r="H856" t="s">
        <v>60</v>
      </c>
      <c r="I856" t="s">
        <v>60</v>
      </c>
      <c r="K856" t="s">
        <v>62</v>
      </c>
      <c r="L856">
        <v>25</v>
      </c>
      <c r="N856" t="str">
        <f t="shared" si="30"/>
        <v>0</v>
      </c>
      <c r="O856">
        <v>25</v>
      </c>
      <c r="P856" t="s">
        <v>63</v>
      </c>
      <c r="Q856" t="s">
        <v>79</v>
      </c>
      <c r="S856" t="s">
        <v>65</v>
      </c>
      <c r="T856" t="s">
        <v>66</v>
      </c>
      <c r="U856" t="s">
        <v>67</v>
      </c>
      <c r="V856" t="s">
        <v>67</v>
      </c>
      <c r="X856" t="b">
        <v>0</v>
      </c>
      <c r="Y856" t="b">
        <v>0</v>
      </c>
      <c r="Z856" t="b">
        <v>1</v>
      </c>
      <c r="AC856" t="s">
        <v>68</v>
      </c>
      <c r="AD856" t="b">
        <v>1</v>
      </c>
      <c r="AE856" t="b">
        <v>1</v>
      </c>
      <c r="AF856" t="s">
        <v>141</v>
      </c>
      <c r="AG856" t="s">
        <v>60</v>
      </c>
      <c r="AH856" t="s">
        <v>60</v>
      </c>
      <c r="AI856" t="b">
        <v>0</v>
      </c>
      <c r="AJ856" t="s">
        <v>142</v>
      </c>
      <c r="AK856" t="s">
        <v>60</v>
      </c>
      <c r="AL856" t="s">
        <v>60</v>
      </c>
      <c r="AM856" t="s">
        <v>60</v>
      </c>
      <c r="AN856" t="s">
        <v>60</v>
      </c>
      <c r="AO856" t="s">
        <v>117</v>
      </c>
      <c r="AP856" t="b">
        <v>0</v>
      </c>
      <c r="AQ856" t="b">
        <v>0</v>
      </c>
      <c r="AR856" t="s">
        <v>71</v>
      </c>
      <c r="AS856" t="b">
        <v>0</v>
      </c>
      <c r="AT856" t="s">
        <v>60</v>
      </c>
      <c r="AU856" t="s">
        <v>60</v>
      </c>
      <c r="AX856" t="s">
        <v>60</v>
      </c>
      <c r="AY856" t="s">
        <v>60</v>
      </c>
      <c r="BA856" t="b">
        <v>0</v>
      </c>
      <c r="BB856" t="s">
        <v>60</v>
      </c>
      <c r="BD856" t="s">
        <v>60</v>
      </c>
    </row>
    <row r="857" spans="1:56" x14ac:dyDescent="0.25">
      <c r="A857" t="s">
        <v>161</v>
      </c>
      <c r="B857" t="s">
        <v>836</v>
      </c>
      <c r="C857">
        <v>1001370</v>
      </c>
      <c r="D857" t="s">
        <v>102</v>
      </c>
      <c r="E857" t="s">
        <v>102</v>
      </c>
      <c r="G857" t="s">
        <v>550</v>
      </c>
      <c r="H857" t="str">
        <f>"01267"</f>
        <v>01267</v>
      </c>
      <c r="I857" t="s">
        <v>60</v>
      </c>
      <c r="J857" t="s">
        <v>230</v>
      </c>
      <c r="K857" t="s">
        <v>62</v>
      </c>
      <c r="L857">
        <v>25</v>
      </c>
      <c r="N857" t="str">
        <f t="shared" si="30"/>
        <v>0</v>
      </c>
      <c r="O857">
        <v>25</v>
      </c>
      <c r="P857" t="s">
        <v>96</v>
      </c>
      <c r="Q857" t="s">
        <v>79</v>
      </c>
      <c r="R857" t="s">
        <v>79</v>
      </c>
      <c r="S857" t="s">
        <v>65</v>
      </c>
      <c r="T857" t="s">
        <v>66</v>
      </c>
      <c r="U857" t="s">
        <v>67</v>
      </c>
      <c r="V857" t="s">
        <v>67</v>
      </c>
      <c r="X857" t="b">
        <v>1</v>
      </c>
      <c r="Y857" t="b">
        <v>1</v>
      </c>
      <c r="Z857" t="b">
        <v>1</v>
      </c>
      <c r="AA857">
        <v>103</v>
      </c>
      <c r="AB857">
        <v>230</v>
      </c>
      <c r="AC857" t="s">
        <v>68</v>
      </c>
      <c r="AD857" t="b">
        <v>0</v>
      </c>
      <c r="AE857" t="b">
        <v>0</v>
      </c>
      <c r="AF857" t="s">
        <v>69</v>
      </c>
      <c r="AG857" t="s">
        <v>60</v>
      </c>
      <c r="AH857" t="s">
        <v>60</v>
      </c>
      <c r="AI857" t="b">
        <v>1</v>
      </c>
      <c r="AJ857" t="s">
        <v>60</v>
      </c>
      <c r="AK857" t="s">
        <v>60</v>
      </c>
      <c r="AL857" t="s">
        <v>60</v>
      </c>
      <c r="AM857" t="s">
        <v>60</v>
      </c>
      <c r="AN857" t="s">
        <v>60</v>
      </c>
      <c r="AO857" t="s">
        <v>70</v>
      </c>
      <c r="AP857" t="b">
        <v>0</v>
      </c>
      <c r="AQ857" t="b">
        <v>0</v>
      </c>
      <c r="AR857" t="s">
        <v>71</v>
      </c>
      <c r="AS857" t="b">
        <v>0</v>
      </c>
      <c r="AT857" t="s">
        <v>72</v>
      </c>
      <c r="AU857" t="s">
        <v>60</v>
      </c>
      <c r="AX857" t="s">
        <v>60</v>
      </c>
      <c r="AY857" t="s">
        <v>60</v>
      </c>
      <c r="BA857" t="b">
        <v>0</v>
      </c>
      <c r="BB857" t="s">
        <v>60</v>
      </c>
      <c r="BD857" t="s">
        <v>60</v>
      </c>
    </row>
    <row r="858" spans="1:56" x14ac:dyDescent="0.25">
      <c r="A858" t="s">
        <v>161</v>
      </c>
      <c r="B858" t="s">
        <v>893</v>
      </c>
      <c r="C858">
        <v>1001310</v>
      </c>
      <c r="D858" t="s">
        <v>81</v>
      </c>
      <c r="E858" t="s">
        <v>81</v>
      </c>
      <c r="F858" t="s">
        <v>868</v>
      </c>
      <c r="G858" t="s">
        <v>656</v>
      </c>
      <c r="H858" t="str">
        <f>"01269"</f>
        <v>01269</v>
      </c>
      <c r="I858" t="s">
        <v>60</v>
      </c>
      <c r="J858" t="s">
        <v>870</v>
      </c>
      <c r="K858" t="s">
        <v>62</v>
      </c>
      <c r="L858">
        <v>25</v>
      </c>
      <c r="N858" t="str">
        <f t="shared" si="30"/>
        <v>0</v>
      </c>
      <c r="O858">
        <v>25</v>
      </c>
      <c r="P858" t="s">
        <v>96</v>
      </c>
      <c r="Q858" t="s">
        <v>79</v>
      </c>
      <c r="S858" t="s">
        <v>65</v>
      </c>
      <c r="T858" t="s">
        <v>66</v>
      </c>
      <c r="U858" t="s">
        <v>67</v>
      </c>
      <c r="V858" t="s">
        <v>67</v>
      </c>
      <c r="X858" t="b">
        <v>1</v>
      </c>
      <c r="Y858" t="b">
        <v>1</v>
      </c>
      <c r="Z858" t="b">
        <v>1</v>
      </c>
      <c r="AA858">
        <v>103</v>
      </c>
      <c r="AB858">
        <v>230</v>
      </c>
      <c r="AC858" t="s">
        <v>68</v>
      </c>
      <c r="AD858" t="b">
        <v>0</v>
      </c>
      <c r="AE858" t="b">
        <v>0</v>
      </c>
      <c r="AF858" t="s">
        <v>69</v>
      </c>
      <c r="AG858" t="s">
        <v>60</v>
      </c>
      <c r="AH858" t="s">
        <v>60</v>
      </c>
      <c r="AI858" t="b">
        <v>1</v>
      </c>
      <c r="AJ858" t="s">
        <v>60</v>
      </c>
      <c r="AK858" t="s">
        <v>60</v>
      </c>
      <c r="AL858" t="s">
        <v>60</v>
      </c>
      <c r="AM858" t="s">
        <v>60</v>
      </c>
      <c r="AN858" t="s">
        <v>60</v>
      </c>
      <c r="AO858" t="s">
        <v>70</v>
      </c>
      <c r="AP858" t="b">
        <v>0</v>
      </c>
      <c r="AQ858" t="b">
        <v>0</v>
      </c>
      <c r="AR858" t="s">
        <v>71</v>
      </c>
      <c r="AS858" t="b">
        <v>0</v>
      </c>
      <c r="AT858" t="s">
        <v>60</v>
      </c>
      <c r="AU858" t="s">
        <v>60</v>
      </c>
      <c r="AX858" t="s">
        <v>60</v>
      </c>
      <c r="AY858" t="s">
        <v>60</v>
      </c>
      <c r="BA858" t="b">
        <v>0</v>
      </c>
      <c r="BB858" t="s">
        <v>60</v>
      </c>
      <c r="BD858" t="s">
        <v>60</v>
      </c>
    </row>
    <row r="859" spans="1:56" x14ac:dyDescent="0.25">
      <c r="A859" t="s">
        <v>161</v>
      </c>
      <c r="B859" t="s">
        <v>938</v>
      </c>
      <c r="C859">
        <v>1001310</v>
      </c>
      <c r="D859" t="s">
        <v>105</v>
      </c>
      <c r="E859" t="s">
        <v>105</v>
      </c>
      <c r="G859" t="s">
        <v>801</v>
      </c>
      <c r="H859" t="str">
        <f>"01709"</f>
        <v>01709</v>
      </c>
      <c r="I859" t="s">
        <v>60</v>
      </c>
      <c r="J859" t="s">
        <v>862</v>
      </c>
      <c r="K859" t="s">
        <v>62</v>
      </c>
      <c r="L859">
        <v>25</v>
      </c>
      <c r="N859" t="str">
        <f t="shared" si="30"/>
        <v>0</v>
      </c>
      <c r="O859">
        <v>25</v>
      </c>
      <c r="P859" t="s">
        <v>96</v>
      </c>
      <c r="Q859" t="s">
        <v>79</v>
      </c>
      <c r="R859" t="s">
        <v>79</v>
      </c>
      <c r="S859" t="s">
        <v>65</v>
      </c>
      <c r="T859" t="s">
        <v>66</v>
      </c>
      <c r="U859" t="s">
        <v>67</v>
      </c>
      <c r="V859" t="s">
        <v>67</v>
      </c>
      <c r="X859" t="b">
        <v>1</v>
      </c>
      <c r="Y859" t="b">
        <v>1</v>
      </c>
      <c r="Z859" t="b">
        <v>1</v>
      </c>
      <c r="AA859">
        <v>103</v>
      </c>
      <c r="AB859">
        <v>230</v>
      </c>
      <c r="AC859" t="s">
        <v>68</v>
      </c>
      <c r="AD859" t="b">
        <v>0</v>
      </c>
      <c r="AE859" t="b">
        <v>0</v>
      </c>
      <c r="AF859" t="s">
        <v>69</v>
      </c>
      <c r="AG859" t="s">
        <v>60</v>
      </c>
      <c r="AH859" t="s">
        <v>60</v>
      </c>
      <c r="AI859" t="b">
        <v>1</v>
      </c>
      <c r="AJ859" t="s">
        <v>60</v>
      </c>
      <c r="AK859" t="s">
        <v>60</v>
      </c>
      <c r="AL859" t="s">
        <v>60</v>
      </c>
      <c r="AM859" t="s">
        <v>60</v>
      </c>
      <c r="AN859" t="s">
        <v>60</v>
      </c>
      <c r="AO859" t="s">
        <v>70</v>
      </c>
      <c r="AP859" t="b">
        <v>0</v>
      </c>
      <c r="AQ859" t="b">
        <v>0</v>
      </c>
      <c r="AR859" t="s">
        <v>71</v>
      </c>
      <c r="AS859" t="b">
        <v>0</v>
      </c>
      <c r="AT859" t="s">
        <v>60</v>
      </c>
      <c r="AU859" t="s">
        <v>60</v>
      </c>
      <c r="AX859" t="s">
        <v>60</v>
      </c>
      <c r="AY859" t="s">
        <v>60</v>
      </c>
      <c r="BA859" t="b">
        <v>0</v>
      </c>
      <c r="BB859" t="s">
        <v>60</v>
      </c>
      <c r="BD859" t="s">
        <v>60</v>
      </c>
    </row>
    <row r="860" spans="1:56" x14ac:dyDescent="0.25">
      <c r="A860" t="s">
        <v>161</v>
      </c>
      <c r="B860" t="s">
        <v>939</v>
      </c>
      <c r="C860">
        <v>1001400</v>
      </c>
      <c r="D860" t="s">
        <v>85</v>
      </c>
      <c r="E860" t="s">
        <v>85</v>
      </c>
      <c r="G860" t="s">
        <v>479</v>
      </c>
      <c r="H860">
        <v>99814</v>
      </c>
      <c r="I860" t="s">
        <v>60</v>
      </c>
      <c r="J860" t="s">
        <v>883</v>
      </c>
      <c r="K860" t="s">
        <v>62</v>
      </c>
      <c r="L860">
        <v>25</v>
      </c>
      <c r="N860" t="str">
        <f t="shared" si="30"/>
        <v>0</v>
      </c>
      <c r="O860">
        <v>25</v>
      </c>
      <c r="P860" t="s">
        <v>96</v>
      </c>
      <c r="Q860" t="s">
        <v>79</v>
      </c>
      <c r="R860" t="s">
        <v>79</v>
      </c>
      <c r="S860" t="s">
        <v>65</v>
      </c>
      <c r="T860" t="s">
        <v>66</v>
      </c>
      <c r="U860" t="s">
        <v>67</v>
      </c>
      <c r="V860" t="s">
        <v>67</v>
      </c>
      <c r="X860" t="b">
        <v>1</v>
      </c>
      <c r="Y860" t="b">
        <v>1</v>
      </c>
      <c r="Z860" t="b">
        <v>1</v>
      </c>
      <c r="AA860">
        <v>103</v>
      </c>
      <c r="AB860">
        <v>230</v>
      </c>
      <c r="AC860" t="s">
        <v>68</v>
      </c>
      <c r="AD860" t="b">
        <v>0</v>
      </c>
      <c r="AE860" t="b">
        <v>0</v>
      </c>
      <c r="AF860" t="s">
        <v>69</v>
      </c>
      <c r="AG860" t="s">
        <v>60</v>
      </c>
      <c r="AH860" t="s">
        <v>60</v>
      </c>
      <c r="AI860" t="b">
        <v>1</v>
      </c>
      <c r="AJ860" t="s">
        <v>60</v>
      </c>
      <c r="AK860" t="s">
        <v>60</v>
      </c>
      <c r="AL860" t="s">
        <v>60</v>
      </c>
      <c r="AM860" t="s">
        <v>60</v>
      </c>
      <c r="AN860" t="s">
        <v>116</v>
      </c>
      <c r="AO860" t="s">
        <v>70</v>
      </c>
      <c r="AP860" t="b">
        <v>0</v>
      </c>
      <c r="AQ860" t="b">
        <v>0</v>
      </c>
      <c r="AR860" t="s">
        <v>71</v>
      </c>
      <c r="AS860" t="b">
        <v>0</v>
      </c>
      <c r="AT860" t="s">
        <v>60</v>
      </c>
      <c r="AU860" t="s">
        <v>60</v>
      </c>
      <c r="AX860" t="s">
        <v>60</v>
      </c>
      <c r="AY860" t="s">
        <v>60</v>
      </c>
      <c r="BA860" t="b">
        <v>0</v>
      </c>
      <c r="BB860" t="s">
        <v>60</v>
      </c>
      <c r="BD860" t="s">
        <v>60</v>
      </c>
    </row>
    <row r="861" spans="1:56" x14ac:dyDescent="0.25">
      <c r="A861" t="s">
        <v>161</v>
      </c>
      <c r="B861" t="s">
        <v>940</v>
      </c>
      <c r="C861">
        <v>1001410</v>
      </c>
      <c r="D861" t="s">
        <v>58</v>
      </c>
      <c r="E861" t="s">
        <v>58</v>
      </c>
      <c r="F861" t="s">
        <v>839</v>
      </c>
      <c r="G861" t="s">
        <v>479</v>
      </c>
      <c r="H861" t="str">
        <f>"01265"</f>
        <v>01265</v>
      </c>
      <c r="I861" t="s">
        <v>60</v>
      </c>
      <c r="J861" t="s">
        <v>840</v>
      </c>
      <c r="K861" t="s">
        <v>62</v>
      </c>
      <c r="L861">
        <v>25</v>
      </c>
      <c r="N861" t="str">
        <f t="shared" si="30"/>
        <v>0</v>
      </c>
      <c r="O861">
        <v>25</v>
      </c>
      <c r="P861" t="s">
        <v>96</v>
      </c>
      <c r="Q861" t="s">
        <v>64</v>
      </c>
      <c r="S861" t="s">
        <v>65</v>
      </c>
      <c r="T861" t="s">
        <v>66</v>
      </c>
      <c r="U861" t="s">
        <v>67</v>
      </c>
      <c r="V861" t="s">
        <v>67</v>
      </c>
      <c r="X861" t="b">
        <v>1</v>
      </c>
      <c r="Y861" t="b">
        <v>1</v>
      </c>
      <c r="Z861" t="b">
        <v>1</v>
      </c>
      <c r="AA861">
        <v>103</v>
      </c>
      <c r="AB861">
        <v>230</v>
      </c>
      <c r="AC861" t="s">
        <v>68</v>
      </c>
      <c r="AD861" t="b">
        <v>0</v>
      </c>
      <c r="AE861" t="b">
        <v>0</v>
      </c>
      <c r="AF861" t="s">
        <v>69</v>
      </c>
      <c r="AG861" t="s">
        <v>60</v>
      </c>
      <c r="AH861" t="s">
        <v>60</v>
      </c>
      <c r="AI861" t="b">
        <v>1</v>
      </c>
      <c r="AJ861" t="s">
        <v>92</v>
      </c>
      <c r="AK861" t="s">
        <v>60</v>
      </c>
      <c r="AL861" t="s">
        <v>60</v>
      </c>
      <c r="AM861" t="s">
        <v>60</v>
      </c>
      <c r="AN861" t="s">
        <v>60</v>
      </c>
      <c r="AO861" t="s">
        <v>70</v>
      </c>
      <c r="AP861" t="b">
        <v>0</v>
      </c>
      <c r="AQ861" t="b">
        <v>0</v>
      </c>
      <c r="AR861" t="s">
        <v>71</v>
      </c>
      <c r="AS861" t="b">
        <v>0</v>
      </c>
      <c r="AT861" t="s">
        <v>60</v>
      </c>
      <c r="AU861" t="s">
        <v>60</v>
      </c>
      <c r="AX861" t="s">
        <v>60</v>
      </c>
      <c r="AY861" t="s">
        <v>60</v>
      </c>
      <c r="BA861" t="b">
        <v>0</v>
      </c>
      <c r="BB861" t="s">
        <v>60</v>
      </c>
      <c r="BD861" t="s">
        <v>60</v>
      </c>
    </row>
    <row r="862" spans="1:56" x14ac:dyDescent="0.25">
      <c r="A862" t="s">
        <v>161</v>
      </c>
      <c r="B862" t="s">
        <v>941</v>
      </c>
      <c r="C862">
        <v>1001370</v>
      </c>
      <c r="D862" t="s">
        <v>98</v>
      </c>
      <c r="E862" t="s">
        <v>98</v>
      </c>
      <c r="G862" t="s">
        <v>801</v>
      </c>
      <c r="H862" t="str">
        <f>"01709"</f>
        <v>01709</v>
      </c>
      <c r="I862" t="s">
        <v>60</v>
      </c>
      <c r="J862" t="s">
        <v>862</v>
      </c>
      <c r="K862" t="s">
        <v>62</v>
      </c>
      <c r="L862">
        <v>25</v>
      </c>
      <c r="N862" t="str">
        <f t="shared" si="30"/>
        <v>0</v>
      </c>
      <c r="O862">
        <v>25</v>
      </c>
      <c r="P862" t="s">
        <v>96</v>
      </c>
      <c r="Q862" t="s">
        <v>79</v>
      </c>
      <c r="S862" t="s">
        <v>65</v>
      </c>
      <c r="T862" t="s">
        <v>66</v>
      </c>
      <c r="U862" t="s">
        <v>67</v>
      </c>
      <c r="V862" t="s">
        <v>67</v>
      </c>
      <c r="X862" t="b">
        <v>1</v>
      </c>
      <c r="Y862" t="b">
        <v>1</v>
      </c>
      <c r="Z862" t="b">
        <v>1</v>
      </c>
      <c r="AA862">
        <v>103</v>
      </c>
      <c r="AB862">
        <v>230</v>
      </c>
      <c r="AC862" t="s">
        <v>68</v>
      </c>
      <c r="AD862" t="b">
        <v>0</v>
      </c>
      <c r="AE862" t="b">
        <v>0</v>
      </c>
      <c r="AF862" t="s">
        <v>69</v>
      </c>
      <c r="AG862" t="s">
        <v>60</v>
      </c>
      <c r="AH862" t="s">
        <v>60</v>
      </c>
      <c r="AI862" t="b">
        <v>1</v>
      </c>
      <c r="AJ862" t="s">
        <v>60</v>
      </c>
      <c r="AK862" t="s">
        <v>60</v>
      </c>
      <c r="AL862" t="s">
        <v>60</v>
      </c>
      <c r="AM862" t="s">
        <v>60</v>
      </c>
      <c r="AN862" t="s">
        <v>60</v>
      </c>
      <c r="AO862" t="s">
        <v>70</v>
      </c>
      <c r="AP862" t="b">
        <v>0</v>
      </c>
      <c r="AQ862" t="b">
        <v>0</v>
      </c>
      <c r="AR862" t="s">
        <v>71</v>
      </c>
      <c r="AS862" t="b">
        <v>0</v>
      </c>
      <c r="AT862" t="s">
        <v>60</v>
      </c>
      <c r="AU862" t="s">
        <v>60</v>
      </c>
      <c r="AX862" t="s">
        <v>60</v>
      </c>
      <c r="AY862" t="s">
        <v>60</v>
      </c>
      <c r="BA862" t="b">
        <v>0</v>
      </c>
      <c r="BB862" t="s">
        <v>60</v>
      </c>
      <c r="BD862" t="s">
        <v>60</v>
      </c>
    </row>
    <row r="863" spans="1:56" x14ac:dyDescent="0.25">
      <c r="A863" t="s">
        <v>125</v>
      </c>
      <c r="B863" t="s">
        <v>942</v>
      </c>
      <c r="C863">
        <v>1700390</v>
      </c>
      <c r="D863" t="s">
        <v>105</v>
      </c>
      <c r="E863" t="s">
        <v>105</v>
      </c>
      <c r="F863" t="s">
        <v>868</v>
      </c>
      <c r="G863" t="s">
        <v>628</v>
      </c>
      <c r="H863" t="str">
        <f>"01103"</f>
        <v>01103</v>
      </c>
      <c r="I863" t="s">
        <v>60</v>
      </c>
      <c r="J863" t="s">
        <v>870</v>
      </c>
      <c r="K863" t="s">
        <v>62</v>
      </c>
      <c r="L863">
        <v>28</v>
      </c>
      <c r="N863" t="str">
        <f t="shared" si="30"/>
        <v>0</v>
      </c>
      <c r="O863">
        <v>28</v>
      </c>
      <c r="P863" t="s">
        <v>96</v>
      </c>
      <c r="Q863" t="s">
        <v>79</v>
      </c>
      <c r="R863" t="s">
        <v>79</v>
      </c>
      <c r="S863" t="s">
        <v>65</v>
      </c>
      <c r="T863" t="s">
        <v>66</v>
      </c>
      <c r="U863" t="s">
        <v>67</v>
      </c>
      <c r="V863" t="s">
        <v>67</v>
      </c>
      <c r="X863" t="b">
        <v>1</v>
      </c>
      <c r="Y863" t="b">
        <v>1</v>
      </c>
      <c r="Z863" t="b">
        <v>1</v>
      </c>
      <c r="AA863">
        <v>103</v>
      </c>
      <c r="AB863">
        <v>230</v>
      </c>
      <c r="AC863" t="s">
        <v>68</v>
      </c>
      <c r="AD863" t="b">
        <v>0</v>
      </c>
      <c r="AE863" t="b">
        <v>0</v>
      </c>
      <c r="AF863" t="s">
        <v>69</v>
      </c>
      <c r="AG863" t="s">
        <v>60</v>
      </c>
      <c r="AH863" t="s">
        <v>60</v>
      </c>
      <c r="AI863" t="b">
        <v>1</v>
      </c>
      <c r="AJ863" t="s">
        <v>60</v>
      </c>
      <c r="AK863" t="s">
        <v>60</v>
      </c>
      <c r="AL863" t="s">
        <v>60</v>
      </c>
      <c r="AM863" t="s">
        <v>60</v>
      </c>
      <c r="AN863" t="s">
        <v>60</v>
      </c>
      <c r="AO863" t="s">
        <v>117</v>
      </c>
      <c r="AP863" t="b">
        <v>0</v>
      </c>
      <c r="AQ863" t="b">
        <v>0</v>
      </c>
      <c r="AR863" t="s">
        <v>71</v>
      </c>
      <c r="AS863" t="b">
        <v>0</v>
      </c>
      <c r="AT863" t="s">
        <v>60</v>
      </c>
      <c r="AU863" t="s">
        <v>60</v>
      </c>
      <c r="AX863" t="s">
        <v>60</v>
      </c>
      <c r="AY863" t="s">
        <v>60</v>
      </c>
      <c r="BA863" t="b">
        <v>0</v>
      </c>
      <c r="BB863" t="s">
        <v>60</v>
      </c>
      <c r="BD863" t="s">
        <v>60</v>
      </c>
    </row>
    <row r="864" spans="1:56" x14ac:dyDescent="0.25">
      <c r="A864" t="s">
        <v>125</v>
      </c>
      <c r="B864" t="s">
        <v>126</v>
      </c>
      <c r="C864">
        <v>1700400</v>
      </c>
      <c r="D864" t="s">
        <v>105</v>
      </c>
      <c r="E864" t="s">
        <v>105</v>
      </c>
      <c r="G864" t="s">
        <v>440</v>
      </c>
      <c r="H864" t="str">
        <f>"01103"</f>
        <v>01103</v>
      </c>
      <c r="I864" t="s">
        <v>60</v>
      </c>
      <c r="J864" t="s">
        <v>127</v>
      </c>
      <c r="K864" t="s">
        <v>62</v>
      </c>
      <c r="L864">
        <v>28</v>
      </c>
      <c r="N864" t="str">
        <f t="shared" si="30"/>
        <v>0</v>
      </c>
      <c r="O864">
        <v>28</v>
      </c>
      <c r="P864" t="s">
        <v>78</v>
      </c>
      <c r="Q864" t="s">
        <v>79</v>
      </c>
      <c r="R864" t="s">
        <v>79</v>
      </c>
      <c r="S864" t="s">
        <v>65</v>
      </c>
      <c r="T864" t="s">
        <v>66</v>
      </c>
      <c r="U864" t="s">
        <v>67</v>
      </c>
      <c r="V864" t="s">
        <v>67</v>
      </c>
      <c r="X864" t="b">
        <v>1</v>
      </c>
      <c r="Y864" t="b">
        <v>1</v>
      </c>
      <c r="Z864" t="b">
        <v>1</v>
      </c>
      <c r="AA864">
        <v>103</v>
      </c>
      <c r="AB864">
        <v>230</v>
      </c>
      <c r="AC864" t="s">
        <v>68</v>
      </c>
      <c r="AD864" t="b">
        <v>0</v>
      </c>
      <c r="AE864" t="b">
        <v>0</v>
      </c>
      <c r="AF864" t="s">
        <v>69</v>
      </c>
      <c r="AG864" t="s">
        <v>60</v>
      </c>
      <c r="AH864" t="s">
        <v>60</v>
      </c>
      <c r="AI864" t="b">
        <v>1</v>
      </c>
      <c r="AJ864" t="s">
        <v>60</v>
      </c>
      <c r="AK864" t="s">
        <v>60</v>
      </c>
      <c r="AL864" t="s">
        <v>60</v>
      </c>
      <c r="AM864" t="s">
        <v>60</v>
      </c>
      <c r="AN864" t="s">
        <v>60</v>
      </c>
      <c r="AO864" t="s">
        <v>117</v>
      </c>
      <c r="AP864" t="b">
        <v>0</v>
      </c>
      <c r="AQ864" t="b">
        <v>0</v>
      </c>
      <c r="AR864" t="s">
        <v>71</v>
      </c>
      <c r="AS864" t="b">
        <v>0</v>
      </c>
      <c r="AT864" t="s">
        <v>60</v>
      </c>
      <c r="AU864" t="s">
        <v>60</v>
      </c>
      <c r="AX864" t="s">
        <v>60</v>
      </c>
      <c r="AY864" t="s">
        <v>60</v>
      </c>
      <c r="BA864" t="b">
        <v>0</v>
      </c>
      <c r="BB864" t="s">
        <v>60</v>
      </c>
      <c r="BD864" t="s">
        <v>60</v>
      </c>
    </row>
    <row r="865" spans="1:56" x14ac:dyDescent="0.25">
      <c r="A865" t="s">
        <v>161</v>
      </c>
      <c r="B865" t="s">
        <v>872</v>
      </c>
      <c r="C865">
        <v>1001350</v>
      </c>
      <c r="D865" t="s">
        <v>58</v>
      </c>
      <c r="E865" t="s">
        <v>58</v>
      </c>
      <c r="F865" t="s">
        <v>873</v>
      </c>
      <c r="G865" t="s">
        <v>831</v>
      </c>
      <c r="H865" t="str">
        <f>"01266"</f>
        <v>01266</v>
      </c>
      <c r="I865" t="s">
        <v>60</v>
      </c>
      <c r="J865" t="s">
        <v>875</v>
      </c>
      <c r="K865" t="s">
        <v>62</v>
      </c>
      <c r="L865">
        <v>25</v>
      </c>
      <c r="N865" t="str">
        <f t="shared" si="30"/>
        <v>0</v>
      </c>
      <c r="O865">
        <v>25</v>
      </c>
      <c r="P865" t="s">
        <v>96</v>
      </c>
      <c r="Q865" t="s">
        <v>64</v>
      </c>
      <c r="S865" t="s">
        <v>65</v>
      </c>
      <c r="T865" t="s">
        <v>66</v>
      </c>
      <c r="U865" t="s">
        <v>67</v>
      </c>
      <c r="V865" t="s">
        <v>67</v>
      </c>
      <c r="X865" t="b">
        <v>1</v>
      </c>
      <c r="Y865" t="b">
        <v>1</v>
      </c>
      <c r="Z865" t="b">
        <v>1</v>
      </c>
      <c r="AA865">
        <v>103</v>
      </c>
      <c r="AB865">
        <v>230</v>
      </c>
      <c r="AC865" t="s">
        <v>68</v>
      </c>
      <c r="AD865" t="b">
        <v>0</v>
      </c>
      <c r="AE865" t="b">
        <v>0</v>
      </c>
      <c r="AF865" t="s">
        <v>69</v>
      </c>
      <c r="AG865" t="s">
        <v>60</v>
      </c>
      <c r="AH865" t="s">
        <v>60</v>
      </c>
      <c r="AI865" t="b">
        <v>1</v>
      </c>
      <c r="AJ865" t="s">
        <v>92</v>
      </c>
      <c r="AK865" t="s">
        <v>60</v>
      </c>
      <c r="AL865" t="s">
        <v>60</v>
      </c>
      <c r="AM865" t="s">
        <v>60</v>
      </c>
      <c r="AN865" t="s">
        <v>60</v>
      </c>
      <c r="AO865" t="s">
        <v>70</v>
      </c>
      <c r="AP865" t="b">
        <v>0</v>
      </c>
      <c r="AQ865" t="b">
        <v>0</v>
      </c>
      <c r="AR865" t="s">
        <v>766</v>
      </c>
      <c r="AS865" t="b">
        <v>0</v>
      </c>
      <c r="AT865" t="s">
        <v>72</v>
      </c>
      <c r="AU865" t="s">
        <v>60</v>
      </c>
      <c r="AX865" t="s">
        <v>60</v>
      </c>
      <c r="AY865" t="s">
        <v>60</v>
      </c>
      <c r="BA865" t="b">
        <v>0</v>
      </c>
      <c r="BB865" t="s">
        <v>60</v>
      </c>
      <c r="BD865" t="s">
        <v>60</v>
      </c>
    </row>
    <row r="866" spans="1:56" x14ac:dyDescent="0.25">
      <c r="A866" t="s">
        <v>161</v>
      </c>
      <c r="B866" t="s">
        <v>943</v>
      </c>
      <c r="C866">
        <v>1001340</v>
      </c>
      <c r="D866" t="s">
        <v>102</v>
      </c>
      <c r="E866" t="s">
        <v>102</v>
      </c>
      <c r="G866" t="s">
        <v>479</v>
      </c>
      <c r="H866" t="str">
        <f>"01277"</f>
        <v>01277</v>
      </c>
      <c r="I866" t="s">
        <v>60</v>
      </c>
      <c r="J866" t="s">
        <v>860</v>
      </c>
      <c r="K866" t="s">
        <v>62</v>
      </c>
      <c r="L866">
        <v>25</v>
      </c>
      <c r="N866" t="str">
        <f t="shared" si="30"/>
        <v>0</v>
      </c>
      <c r="O866">
        <v>25</v>
      </c>
      <c r="P866" t="s">
        <v>96</v>
      </c>
      <c r="Q866" t="s">
        <v>79</v>
      </c>
      <c r="R866" t="s">
        <v>79</v>
      </c>
      <c r="S866" t="s">
        <v>65</v>
      </c>
      <c r="T866" t="s">
        <v>66</v>
      </c>
      <c r="U866" t="s">
        <v>67</v>
      </c>
      <c r="V866" t="s">
        <v>67</v>
      </c>
      <c r="X866" t="b">
        <v>1</v>
      </c>
      <c r="Y866" t="b">
        <v>1</v>
      </c>
      <c r="Z866" t="b">
        <v>1</v>
      </c>
      <c r="AA866">
        <v>103</v>
      </c>
      <c r="AB866">
        <v>230</v>
      </c>
      <c r="AC866" t="s">
        <v>68</v>
      </c>
      <c r="AD866" t="b">
        <v>0</v>
      </c>
      <c r="AE866" t="b">
        <v>0</v>
      </c>
      <c r="AF866" t="s">
        <v>69</v>
      </c>
      <c r="AG866" t="s">
        <v>60</v>
      </c>
      <c r="AH866" t="s">
        <v>60</v>
      </c>
      <c r="AI866" t="b">
        <v>1</v>
      </c>
      <c r="AJ866" t="s">
        <v>60</v>
      </c>
      <c r="AK866" t="s">
        <v>60</v>
      </c>
      <c r="AL866" t="s">
        <v>60</v>
      </c>
      <c r="AM866" t="s">
        <v>60</v>
      </c>
      <c r="AN866" t="s">
        <v>116</v>
      </c>
      <c r="AO866" t="s">
        <v>70</v>
      </c>
      <c r="AP866" t="b">
        <v>0</v>
      </c>
      <c r="AQ866" t="b">
        <v>0</v>
      </c>
      <c r="AR866" t="s">
        <v>71</v>
      </c>
      <c r="AS866" t="b">
        <v>0</v>
      </c>
      <c r="AT866" t="s">
        <v>60</v>
      </c>
      <c r="AU866" t="s">
        <v>60</v>
      </c>
      <c r="AX866" t="s">
        <v>60</v>
      </c>
      <c r="AY866" t="s">
        <v>60</v>
      </c>
      <c r="BA866" t="b">
        <v>0</v>
      </c>
      <c r="BB866" t="s">
        <v>60</v>
      </c>
      <c r="BD866" t="s">
        <v>60</v>
      </c>
    </row>
    <row r="867" spans="1:56" x14ac:dyDescent="0.25">
      <c r="A867" t="s">
        <v>161</v>
      </c>
      <c r="B867" t="s">
        <v>830</v>
      </c>
      <c r="C867">
        <v>1001340</v>
      </c>
      <c r="D867" t="s">
        <v>102</v>
      </c>
      <c r="E867" t="s">
        <v>102</v>
      </c>
      <c r="F867" t="s">
        <v>232</v>
      </c>
      <c r="G867" t="s">
        <v>944</v>
      </c>
      <c r="H867" t="str">
        <f>"01274"</f>
        <v>01274</v>
      </c>
      <c r="I867" t="s">
        <v>60</v>
      </c>
      <c r="J867" t="s">
        <v>233</v>
      </c>
      <c r="K867" t="s">
        <v>62</v>
      </c>
      <c r="L867">
        <v>25</v>
      </c>
      <c r="N867" t="str">
        <f t="shared" si="30"/>
        <v>0</v>
      </c>
      <c r="O867">
        <v>25</v>
      </c>
      <c r="P867" t="s">
        <v>96</v>
      </c>
      <c r="Q867" t="s">
        <v>79</v>
      </c>
      <c r="S867" t="s">
        <v>65</v>
      </c>
      <c r="T867" t="s">
        <v>66</v>
      </c>
      <c r="U867" t="s">
        <v>67</v>
      </c>
      <c r="V867" t="s">
        <v>67</v>
      </c>
      <c r="X867" t="b">
        <v>1</v>
      </c>
      <c r="Y867" t="b">
        <v>1</v>
      </c>
      <c r="Z867" t="b">
        <v>1</v>
      </c>
      <c r="AA867">
        <v>103</v>
      </c>
      <c r="AB867">
        <v>230</v>
      </c>
      <c r="AC867" t="s">
        <v>68</v>
      </c>
      <c r="AD867" t="b">
        <v>0</v>
      </c>
      <c r="AE867" t="b">
        <v>0</v>
      </c>
      <c r="AF867" t="s">
        <v>69</v>
      </c>
      <c r="AG867" t="s">
        <v>60</v>
      </c>
      <c r="AH867" t="s">
        <v>60</v>
      </c>
      <c r="AI867" t="b">
        <v>1</v>
      </c>
      <c r="AJ867" t="s">
        <v>60</v>
      </c>
      <c r="AK867" t="s">
        <v>60</v>
      </c>
      <c r="AL867" t="s">
        <v>60</v>
      </c>
      <c r="AM867" t="s">
        <v>60</v>
      </c>
      <c r="AN867" t="s">
        <v>60</v>
      </c>
      <c r="AO867" t="s">
        <v>70</v>
      </c>
      <c r="AP867" t="b">
        <v>0</v>
      </c>
      <c r="AQ867" t="b">
        <v>0</v>
      </c>
      <c r="AR867" t="s">
        <v>766</v>
      </c>
      <c r="AS867" t="b">
        <v>0</v>
      </c>
      <c r="AT867" t="s">
        <v>60</v>
      </c>
      <c r="AU867" t="s">
        <v>60</v>
      </c>
      <c r="AX867" t="s">
        <v>60</v>
      </c>
      <c r="AY867" t="s">
        <v>60</v>
      </c>
      <c r="BA867" t="b">
        <v>0</v>
      </c>
      <c r="BB867" t="s">
        <v>60</v>
      </c>
      <c r="BD867" t="s">
        <v>60</v>
      </c>
    </row>
    <row r="868" spans="1:56" x14ac:dyDescent="0.25">
      <c r="A868" t="s">
        <v>287</v>
      </c>
      <c r="B868" t="s">
        <v>305</v>
      </c>
      <c r="C868">
        <v>1503360</v>
      </c>
      <c r="D868" t="s">
        <v>58</v>
      </c>
      <c r="E868" t="s">
        <v>58</v>
      </c>
      <c r="F868" t="s">
        <v>294</v>
      </c>
      <c r="G868" t="s">
        <v>739</v>
      </c>
      <c r="H868" t="str">
        <f>"01804"</f>
        <v>01804</v>
      </c>
      <c r="I868" t="s">
        <v>60</v>
      </c>
      <c r="J868" t="s">
        <v>290</v>
      </c>
      <c r="K868" t="s">
        <v>62</v>
      </c>
      <c r="L868">
        <v>10</v>
      </c>
      <c r="N868" t="str">
        <f t="shared" si="30"/>
        <v>0</v>
      </c>
      <c r="O868">
        <v>10</v>
      </c>
      <c r="P868" t="s">
        <v>63</v>
      </c>
      <c r="Q868" t="s">
        <v>79</v>
      </c>
      <c r="R868" t="s">
        <v>79</v>
      </c>
      <c r="S868" t="s">
        <v>65</v>
      </c>
      <c r="T868" t="s">
        <v>66</v>
      </c>
      <c r="U868" t="s">
        <v>67</v>
      </c>
      <c r="V868" t="s">
        <v>67</v>
      </c>
      <c r="X868" t="b">
        <v>1</v>
      </c>
      <c r="Y868" t="b">
        <v>1</v>
      </c>
      <c r="Z868" t="b">
        <v>1</v>
      </c>
      <c r="AA868">
        <v>103</v>
      </c>
      <c r="AB868">
        <v>230</v>
      </c>
      <c r="AC868" t="s">
        <v>68</v>
      </c>
      <c r="AD868" t="b">
        <v>0</v>
      </c>
      <c r="AE868" t="b">
        <v>0</v>
      </c>
      <c r="AF868" t="s">
        <v>69</v>
      </c>
      <c r="AG868" t="s">
        <v>60</v>
      </c>
      <c r="AH868" t="s">
        <v>60</v>
      </c>
      <c r="AI868" t="b">
        <v>1</v>
      </c>
      <c r="AJ868" t="s">
        <v>60</v>
      </c>
      <c r="AK868" t="s">
        <v>60</v>
      </c>
      <c r="AL868" t="s">
        <v>60</v>
      </c>
      <c r="AM868" t="s">
        <v>60</v>
      </c>
      <c r="AN868" t="s">
        <v>60</v>
      </c>
      <c r="AO868" t="s">
        <v>117</v>
      </c>
      <c r="AP868" t="b">
        <v>0</v>
      </c>
      <c r="AQ868" t="b">
        <v>0</v>
      </c>
      <c r="AR868" t="s">
        <v>71</v>
      </c>
      <c r="AS868" t="b">
        <v>0</v>
      </c>
      <c r="AT868" t="s">
        <v>60</v>
      </c>
      <c r="AU868" t="s">
        <v>60</v>
      </c>
      <c r="AX868" t="s">
        <v>60</v>
      </c>
      <c r="AY868" t="s">
        <v>60</v>
      </c>
      <c r="BA868" t="b">
        <v>0</v>
      </c>
      <c r="BB868" t="s">
        <v>60</v>
      </c>
      <c r="BD868" t="s">
        <v>60</v>
      </c>
    </row>
    <row r="869" spans="1:56" x14ac:dyDescent="0.25">
      <c r="A869" t="s">
        <v>179</v>
      </c>
      <c r="B869" t="s">
        <v>945</v>
      </c>
      <c r="C869">
        <v>8506405</v>
      </c>
      <c r="D869" t="s">
        <v>73</v>
      </c>
      <c r="E869" t="s">
        <v>73</v>
      </c>
      <c r="F869" t="s">
        <v>401</v>
      </c>
      <c r="G869" t="s">
        <v>440</v>
      </c>
      <c r="H869" t="str">
        <f>"06004"</f>
        <v>06004</v>
      </c>
      <c r="I869" t="s">
        <v>60</v>
      </c>
      <c r="J869" t="s">
        <v>402</v>
      </c>
      <c r="K869" t="s">
        <v>62</v>
      </c>
      <c r="L869">
        <v>28</v>
      </c>
      <c r="N869" t="str">
        <f t="shared" si="30"/>
        <v>0</v>
      </c>
      <c r="O869">
        <v>28</v>
      </c>
      <c r="P869" t="s">
        <v>96</v>
      </c>
      <c r="Q869" t="s">
        <v>79</v>
      </c>
      <c r="R869" t="s">
        <v>79</v>
      </c>
      <c r="S869" t="s">
        <v>65</v>
      </c>
      <c r="T869" t="s">
        <v>66</v>
      </c>
      <c r="U869" t="s">
        <v>67</v>
      </c>
      <c r="V869" t="s">
        <v>67</v>
      </c>
      <c r="X869" t="b">
        <v>1</v>
      </c>
      <c r="Y869" t="b">
        <v>1</v>
      </c>
      <c r="Z869" t="b">
        <v>1</v>
      </c>
      <c r="AA869">
        <v>300</v>
      </c>
      <c r="AB869">
        <v>230</v>
      </c>
      <c r="AC869" t="s">
        <v>68</v>
      </c>
      <c r="AD869" t="b">
        <v>0</v>
      </c>
      <c r="AE869" t="b">
        <v>0</v>
      </c>
      <c r="AF869" t="s">
        <v>69</v>
      </c>
      <c r="AG869" t="s">
        <v>60</v>
      </c>
      <c r="AH869" t="s">
        <v>60</v>
      </c>
      <c r="AI869" t="b">
        <v>1</v>
      </c>
      <c r="AJ869" t="s">
        <v>60</v>
      </c>
      <c r="AK869" t="s">
        <v>60</v>
      </c>
      <c r="AL869" t="s">
        <v>60</v>
      </c>
      <c r="AM869" t="s">
        <v>60</v>
      </c>
      <c r="AN869" t="s">
        <v>60</v>
      </c>
      <c r="AO869" t="s">
        <v>117</v>
      </c>
      <c r="AP869" t="b">
        <v>0</v>
      </c>
      <c r="AQ869" t="b">
        <v>0</v>
      </c>
      <c r="AR869" t="s">
        <v>71</v>
      </c>
      <c r="AS869" t="b">
        <v>0</v>
      </c>
      <c r="AT869" t="s">
        <v>60</v>
      </c>
      <c r="AU869" t="s">
        <v>60</v>
      </c>
      <c r="AX869" t="s">
        <v>60</v>
      </c>
      <c r="AY869" t="s">
        <v>60</v>
      </c>
      <c r="BA869" t="b">
        <v>0</v>
      </c>
      <c r="BB869" t="s">
        <v>60</v>
      </c>
      <c r="BC869">
        <v>8506400</v>
      </c>
      <c r="BD869" t="s">
        <v>60</v>
      </c>
    </row>
    <row r="870" spans="1:56" x14ac:dyDescent="0.25">
      <c r="A870" t="s">
        <v>125</v>
      </c>
      <c r="B870" t="s">
        <v>946</v>
      </c>
      <c r="C870">
        <v>1700420</v>
      </c>
      <c r="D870" t="s">
        <v>102</v>
      </c>
      <c r="E870" t="s">
        <v>102</v>
      </c>
      <c r="G870" t="s">
        <v>544</v>
      </c>
      <c r="H870" t="str">
        <f>"01103"</f>
        <v>01103</v>
      </c>
      <c r="I870" t="s">
        <v>60</v>
      </c>
      <c r="J870" t="s">
        <v>127</v>
      </c>
      <c r="K870" t="s">
        <v>62</v>
      </c>
      <c r="L870">
        <v>28</v>
      </c>
      <c r="N870" t="str">
        <f t="shared" si="30"/>
        <v>0</v>
      </c>
      <c r="O870">
        <v>28</v>
      </c>
      <c r="P870" t="s">
        <v>96</v>
      </c>
      <c r="Q870" t="s">
        <v>79</v>
      </c>
      <c r="R870" t="s">
        <v>79</v>
      </c>
      <c r="S870" t="s">
        <v>65</v>
      </c>
      <c r="T870" t="s">
        <v>66</v>
      </c>
      <c r="U870" t="s">
        <v>67</v>
      </c>
      <c r="V870" t="s">
        <v>67</v>
      </c>
      <c r="X870" t="b">
        <v>1</v>
      </c>
      <c r="Y870" t="b">
        <v>1</v>
      </c>
      <c r="Z870" t="b">
        <v>1</v>
      </c>
      <c r="AA870">
        <v>103</v>
      </c>
      <c r="AB870">
        <v>230</v>
      </c>
      <c r="AC870" t="s">
        <v>68</v>
      </c>
      <c r="AD870" t="b">
        <v>0</v>
      </c>
      <c r="AE870" t="b">
        <v>0</v>
      </c>
      <c r="AF870" t="s">
        <v>69</v>
      </c>
      <c r="AG870" t="s">
        <v>60</v>
      </c>
      <c r="AH870" t="s">
        <v>60</v>
      </c>
      <c r="AI870" t="b">
        <v>1</v>
      </c>
      <c r="AJ870" t="s">
        <v>60</v>
      </c>
      <c r="AK870" t="s">
        <v>60</v>
      </c>
      <c r="AL870" t="s">
        <v>60</v>
      </c>
      <c r="AM870" t="s">
        <v>60</v>
      </c>
      <c r="AN870" t="s">
        <v>60</v>
      </c>
      <c r="AO870" t="s">
        <v>117</v>
      </c>
      <c r="AP870" t="b">
        <v>0</v>
      </c>
      <c r="AQ870" t="b">
        <v>0</v>
      </c>
      <c r="AR870" t="s">
        <v>71</v>
      </c>
      <c r="AS870" t="b">
        <v>0</v>
      </c>
      <c r="AT870" t="s">
        <v>60</v>
      </c>
      <c r="AU870" t="s">
        <v>60</v>
      </c>
      <c r="AX870" t="s">
        <v>60</v>
      </c>
      <c r="AY870" t="s">
        <v>60</v>
      </c>
      <c r="BA870" t="b">
        <v>0</v>
      </c>
      <c r="BB870" t="s">
        <v>60</v>
      </c>
      <c r="BD870" t="s">
        <v>60</v>
      </c>
    </row>
    <row r="871" spans="1:56" x14ac:dyDescent="0.25">
      <c r="A871" t="s">
        <v>179</v>
      </c>
      <c r="B871" t="s">
        <v>947</v>
      </c>
      <c r="C871">
        <v>8500365</v>
      </c>
      <c r="D871" t="s">
        <v>81</v>
      </c>
      <c r="E871" t="s">
        <v>81</v>
      </c>
      <c r="F871" t="s">
        <v>401</v>
      </c>
      <c r="G871" t="s">
        <v>628</v>
      </c>
      <c r="H871" t="str">
        <f>"06004"</f>
        <v>06004</v>
      </c>
      <c r="I871" t="s">
        <v>60</v>
      </c>
      <c r="J871" t="s">
        <v>402</v>
      </c>
      <c r="K871" t="s">
        <v>62</v>
      </c>
      <c r="L871">
        <v>28</v>
      </c>
      <c r="N871" t="str">
        <f t="shared" si="30"/>
        <v>0</v>
      </c>
      <c r="O871">
        <v>28</v>
      </c>
      <c r="P871" t="s">
        <v>63</v>
      </c>
      <c r="Q871" t="s">
        <v>79</v>
      </c>
      <c r="R871" t="s">
        <v>79</v>
      </c>
      <c r="S871" t="s">
        <v>65</v>
      </c>
      <c r="T871" t="s">
        <v>66</v>
      </c>
      <c r="U871" t="s">
        <v>67</v>
      </c>
      <c r="V871" t="s">
        <v>67</v>
      </c>
      <c r="X871" t="b">
        <v>1</v>
      </c>
      <c r="Y871" t="b">
        <v>1</v>
      </c>
      <c r="Z871" t="b">
        <v>1</v>
      </c>
      <c r="AA871">
        <v>300</v>
      </c>
      <c r="AB871">
        <v>230</v>
      </c>
      <c r="AC871" t="s">
        <v>68</v>
      </c>
      <c r="AD871" t="b">
        <v>0</v>
      </c>
      <c r="AE871" t="b">
        <v>0</v>
      </c>
      <c r="AF871" t="s">
        <v>69</v>
      </c>
      <c r="AG871" t="s">
        <v>60</v>
      </c>
      <c r="AH871" t="s">
        <v>60</v>
      </c>
      <c r="AI871" t="b">
        <v>1</v>
      </c>
      <c r="AJ871" t="s">
        <v>60</v>
      </c>
      <c r="AK871" t="s">
        <v>60</v>
      </c>
      <c r="AL871" t="s">
        <v>60</v>
      </c>
      <c r="AM871" t="s">
        <v>60</v>
      </c>
      <c r="AN871" t="s">
        <v>60</v>
      </c>
      <c r="AO871" t="s">
        <v>117</v>
      </c>
      <c r="AP871" t="b">
        <v>0</v>
      </c>
      <c r="AQ871" t="b">
        <v>0</v>
      </c>
      <c r="AR871" t="s">
        <v>71</v>
      </c>
      <c r="AS871" t="b">
        <v>0</v>
      </c>
      <c r="AT871" t="s">
        <v>60</v>
      </c>
      <c r="AU871" t="s">
        <v>60</v>
      </c>
      <c r="AX871" t="s">
        <v>60</v>
      </c>
      <c r="AY871" t="s">
        <v>60</v>
      </c>
      <c r="BA871" t="b">
        <v>0</v>
      </c>
      <c r="BB871" t="s">
        <v>60</v>
      </c>
      <c r="BC871">
        <v>8500365</v>
      </c>
      <c r="BD871" t="s">
        <v>60</v>
      </c>
    </row>
    <row r="872" spans="1:56" x14ac:dyDescent="0.25">
      <c r="A872" t="s">
        <v>179</v>
      </c>
      <c r="B872" t="s">
        <v>947</v>
      </c>
      <c r="C872">
        <v>8500365</v>
      </c>
      <c r="D872" t="s">
        <v>85</v>
      </c>
      <c r="E872" t="s">
        <v>85</v>
      </c>
      <c r="F872" t="s">
        <v>401</v>
      </c>
      <c r="G872" t="s">
        <v>605</v>
      </c>
      <c r="H872" t="str">
        <f>"06004"</f>
        <v>06004</v>
      </c>
      <c r="I872" t="s">
        <v>60</v>
      </c>
      <c r="J872" t="s">
        <v>402</v>
      </c>
      <c r="K872" t="s">
        <v>62</v>
      </c>
      <c r="L872">
        <v>28</v>
      </c>
      <c r="N872" t="str">
        <f t="shared" si="30"/>
        <v>0</v>
      </c>
      <c r="O872">
        <v>28</v>
      </c>
      <c r="P872" t="s">
        <v>78</v>
      </c>
      <c r="Q872" t="s">
        <v>79</v>
      </c>
      <c r="R872" t="s">
        <v>79</v>
      </c>
      <c r="S872" t="s">
        <v>65</v>
      </c>
      <c r="T872" t="s">
        <v>66</v>
      </c>
      <c r="U872" t="s">
        <v>67</v>
      </c>
      <c r="V872" t="s">
        <v>67</v>
      </c>
      <c r="X872" t="b">
        <v>1</v>
      </c>
      <c r="Y872" t="b">
        <v>1</v>
      </c>
      <c r="Z872" t="b">
        <v>1</v>
      </c>
      <c r="AA872">
        <v>300</v>
      </c>
      <c r="AB872">
        <v>230</v>
      </c>
      <c r="AC872" t="s">
        <v>68</v>
      </c>
      <c r="AD872" t="b">
        <v>0</v>
      </c>
      <c r="AE872" t="b">
        <v>0</v>
      </c>
      <c r="AF872" t="s">
        <v>69</v>
      </c>
      <c r="AG872" t="s">
        <v>60</v>
      </c>
      <c r="AH872" t="s">
        <v>60</v>
      </c>
      <c r="AI872" t="b">
        <v>1</v>
      </c>
      <c r="AJ872" t="s">
        <v>60</v>
      </c>
      <c r="AK872" t="s">
        <v>60</v>
      </c>
      <c r="AL872" t="s">
        <v>60</v>
      </c>
      <c r="AM872" t="s">
        <v>60</v>
      </c>
      <c r="AN872" t="s">
        <v>60</v>
      </c>
      <c r="AO872" t="s">
        <v>117</v>
      </c>
      <c r="AP872" t="b">
        <v>0</v>
      </c>
      <c r="AQ872" t="b">
        <v>0</v>
      </c>
      <c r="AR872" t="s">
        <v>71</v>
      </c>
      <c r="AS872" t="b">
        <v>0</v>
      </c>
      <c r="AT872" t="s">
        <v>60</v>
      </c>
      <c r="AU872" t="s">
        <v>60</v>
      </c>
      <c r="AX872" t="s">
        <v>60</v>
      </c>
      <c r="AY872" t="s">
        <v>60</v>
      </c>
      <c r="BA872" t="b">
        <v>0</v>
      </c>
      <c r="BB872" t="s">
        <v>60</v>
      </c>
      <c r="BC872">
        <v>8500365</v>
      </c>
      <c r="BD872" t="s">
        <v>60</v>
      </c>
    </row>
    <row r="873" spans="1:56" x14ac:dyDescent="0.25">
      <c r="A873" t="s">
        <v>179</v>
      </c>
      <c r="B873" t="s">
        <v>947</v>
      </c>
      <c r="C873">
        <v>8500365</v>
      </c>
      <c r="D873" t="s">
        <v>102</v>
      </c>
      <c r="E873" t="s">
        <v>102</v>
      </c>
      <c r="F873" t="s">
        <v>401</v>
      </c>
      <c r="G873" t="s">
        <v>636</v>
      </c>
      <c r="H873" t="str">
        <f>"06004"</f>
        <v>06004</v>
      </c>
      <c r="I873" t="s">
        <v>60</v>
      </c>
      <c r="J873" t="s">
        <v>402</v>
      </c>
      <c r="K873" t="s">
        <v>62</v>
      </c>
      <c r="L873">
        <v>28</v>
      </c>
      <c r="N873" t="str">
        <f t="shared" si="30"/>
        <v>0</v>
      </c>
      <c r="O873">
        <v>28</v>
      </c>
      <c r="P873" t="s">
        <v>63</v>
      </c>
      <c r="Q873" t="s">
        <v>79</v>
      </c>
      <c r="R873" t="s">
        <v>79</v>
      </c>
      <c r="S873" t="s">
        <v>65</v>
      </c>
      <c r="T873" t="s">
        <v>66</v>
      </c>
      <c r="U873" t="s">
        <v>67</v>
      </c>
      <c r="V873" t="s">
        <v>67</v>
      </c>
      <c r="X873" t="b">
        <v>1</v>
      </c>
      <c r="Y873" t="b">
        <v>1</v>
      </c>
      <c r="Z873" t="b">
        <v>1</v>
      </c>
      <c r="AA873">
        <v>300</v>
      </c>
      <c r="AB873">
        <v>230</v>
      </c>
      <c r="AC873" t="s">
        <v>68</v>
      </c>
      <c r="AD873" t="b">
        <v>0</v>
      </c>
      <c r="AE873" t="b">
        <v>0</v>
      </c>
      <c r="AF873" t="s">
        <v>69</v>
      </c>
      <c r="AG873" t="s">
        <v>60</v>
      </c>
      <c r="AH873" t="s">
        <v>60</v>
      </c>
      <c r="AI873" t="b">
        <v>1</v>
      </c>
      <c r="AJ873" t="s">
        <v>60</v>
      </c>
      <c r="AK873" t="s">
        <v>60</v>
      </c>
      <c r="AL873" t="s">
        <v>60</v>
      </c>
      <c r="AM873" t="s">
        <v>60</v>
      </c>
      <c r="AN873" t="s">
        <v>60</v>
      </c>
      <c r="AO873" t="s">
        <v>117</v>
      </c>
      <c r="AP873" t="b">
        <v>0</v>
      </c>
      <c r="AQ873" t="b">
        <v>0</v>
      </c>
      <c r="AR873" t="s">
        <v>71</v>
      </c>
      <c r="AS873" t="b">
        <v>0</v>
      </c>
      <c r="AT873" t="s">
        <v>60</v>
      </c>
      <c r="AU873" t="s">
        <v>60</v>
      </c>
      <c r="AX873" t="s">
        <v>60</v>
      </c>
      <c r="AY873" t="s">
        <v>60</v>
      </c>
      <c r="BA873" t="b">
        <v>0</v>
      </c>
      <c r="BB873" t="s">
        <v>60</v>
      </c>
      <c r="BC873">
        <v>8500365</v>
      </c>
      <c r="BD873" t="s">
        <v>60</v>
      </c>
    </row>
    <row r="874" spans="1:56" x14ac:dyDescent="0.25">
      <c r="A874" t="s">
        <v>179</v>
      </c>
      <c r="B874" t="s">
        <v>183</v>
      </c>
      <c r="C874">
        <v>8500310</v>
      </c>
      <c r="D874" t="s">
        <v>81</v>
      </c>
      <c r="E874" t="s">
        <v>81</v>
      </c>
      <c r="F874" t="s">
        <v>401</v>
      </c>
      <c r="G874" t="s">
        <v>444</v>
      </c>
      <c r="H874" t="str">
        <f>"06004"</f>
        <v>06004</v>
      </c>
      <c r="I874" t="s">
        <v>60</v>
      </c>
      <c r="J874" t="s">
        <v>402</v>
      </c>
      <c r="K874" t="s">
        <v>62</v>
      </c>
      <c r="L874">
        <v>28</v>
      </c>
      <c r="N874" t="str">
        <f t="shared" si="30"/>
        <v>0</v>
      </c>
      <c r="O874">
        <v>28</v>
      </c>
      <c r="P874" t="s">
        <v>78</v>
      </c>
      <c r="Q874" t="s">
        <v>79</v>
      </c>
      <c r="R874" t="s">
        <v>79</v>
      </c>
      <c r="S874" t="s">
        <v>65</v>
      </c>
      <c r="T874" t="s">
        <v>66</v>
      </c>
      <c r="U874" t="s">
        <v>67</v>
      </c>
      <c r="V874" t="s">
        <v>67</v>
      </c>
      <c r="X874" t="b">
        <v>1</v>
      </c>
      <c r="Y874" t="b">
        <v>1</v>
      </c>
      <c r="Z874" t="b">
        <v>1</v>
      </c>
      <c r="AA874">
        <v>300</v>
      </c>
      <c r="AB874">
        <v>230</v>
      </c>
      <c r="AC874" t="s">
        <v>68</v>
      </c>
      <c r="AD874" t="b">
        <v>0</v>
      </c>
      <c r="AE874" t="b">
        <v>0</v>
      </c>
      <c r="AF874" t="s">
        <v>69</v>
      </c>
      <c r="AG874" t="s">
        <v>60</v>
      </c>
      <c r="AH874" t="s">
        <v>60</v>
      </c>
      <c r="AI874" t="b">
        <v>1</v>
      </c>
      <c r="AJ874" t="s">
        <v>60</v>
      </c>
      <c r="AK874" t="s">
        <v>60</v>
      </c>
      <c r="AL874" t="s">
        <v>60</v>
      </c>
      <c r="AM874" t="s">
        <v>60</v>
      </c>
      <c r="AN874" t="s">
        <v>60</v>
      </c>
      <c r="AO874" t="s">
        <v>117</v>
      </c>
      <c r="AP874" t="b">
        <v>0</v>
      </c>
      <c r="AQ874" t="b">
        <v>0</v>
      </c>
      <c r="AR874" t="s">
        <v>71</v>
      </c>
      <c r="AS874" t="b">
        <v>0</v>
      </c>
      <c r="AT874" t="s">
        <v>60</v>
      </c>
      <c r="AU874" t="s">
        <v>60</v>
      </c>
      <c r="AX874" t="s">
        <v>60</v>
      </c>
      <c r="AY874" t="s">
        <v>60</v>
      </c>
      <c r="BA874" t="b">
        <v>0</v>
      </c>
      <c r="BB874" t="s">
        <v>60</v>
      </c>
      <c r="BC874">
        <v>8500310</v>
      </c>
      <c r="BD874" t="s">
        <v>60</v>
      </c>
    </row>
    <row r="875" spans="1:56" x14ac:dyDescent="0.25">
      <c r="A875" t="s">
        <v>125</v>
      </c>
      <c r="B875" t="s">
        <v>462</v>
      </c>
      <c r="C875">
        <v>1700410</v>
      </c>
      <c r="D875" t="s">
        <v>58</v>
      </c>
      <c r="E875" t="s">
        <v>58</v>
      </c>
      <c r="G875" t="s">
        <v>737</v>
      </c>
      <c r="H875" t="str">
        <f>"01103"</f>
        <v>01103</v>
      </c>
      <c r="I875" t="s">
        <v>60</v>
      </c>
      <c r="J875" t="s">
        <v>127</v>
      </c>
      <c r="K875" t="s">
        <v>62</v>
      </c>
      <c r="L875">
        <v>28</v>
      </c>
      <c r="N875" t="str">
        <f t="shared" si="30"/>
        <v>0</v>
      </c>
      <c r="O875">
        <v>28</v>
      </c>
      <c r="P875" t="s">
        <v>96</v>
      </c>
      <c r="Q875" t="s">
        <v>79</v>
      </c>
      <c r="R875" t="s">
        <v>79</v>
      </c>
      <c r="S875" t="s">
        <v>65</v>
      </c>
      <c r="T875" t="s">
        <v>66</v>
      </c>
      <c r="U875" t="s">
        <v>67</v>
      </c>
      <c r="V875" t="s">
        <v>67</v>
      </c>
      <c r="X875" t="b">
        <v>1</v>
      </c>
      <c r="Y875" t="b">
        <v>1</v>
      </c>
      <c r="Z875" t="b">
        <v>1</v>
      </c>
      <c r="AA875">
        <v>103</v>
      </c>
      <c r="AB875">
        <v>230</v>
      </c>
      <c r="AC875" t="s">
        <v>68</v>
      </c>
      <c r="AD875" t="b">
        <v>0</v>
      </c>
      <c r="AE875" t="b">
        <v>0</v>
      </c>
      <c r="AF875" t="s">
        <v>69</v>
      </c>
      <c r="AG875" t="s">
        <v>60</v>
      </c>
      <c r="AH875" t="s">
        <v>60</v>
      </c>
      <c r="AI875" t="b">
        <v>1</v>
      </c>
      <c r="AJ875" t="s">
        <v>60</v>
      </c>
      <c r="AK875" t="s">
        <v>60</v>
      </c>
      <c r="AL875" t="s">
        <v>60</v>
      </c>
      <c r="AM875" t="s">
        <v>60</v>
      </c>
      <c r="AN875" t="s">
        <v>60</v>
      </c>
      <c r="AO875" t="s">
        <v>117</v>
      </c>
      <c r="AP875" t="b">
        <v>0</v>
      </c>
      <c r="AQ875" t="b">
        <v>0</v>
      </c>
      <c r="AR875" t="s">
        <v>71</v>
      </c>
      <c r="AS875" t="b">
        <v>0</v>
      </c>
      <c r="AT875" t="s">
        <v>60</v>
      </c>
      <c r="AU875" t="s">
        <v>60</v>
      </c>
      <c r="AX875" t="s">
        <v>60</v>
      </c>
      <c r="AY875" t="s">
        <v>60</v>
      </c>
      <c r="BA875" t="b">
        <v>0</v>
      </c>
      <c r="BB875" t="s">
        <v>60</v>
      </c>
      <c r="BD875" t="s">
        <v>60</v>
      </c>
    </row>
    <row r="876" spans="1:56" x14ac:dyDescent="0.25">
      <c r="A876" t="s">
        <v>179</v>
      </c>
      <c r="B876" t="s">
        <v>945</v>
      </c>
      <c r="C876">
        <v>8506405</v>
      </c>
      <c r="D876" t="s">
        <v>58</v>
      </c>
      <c r="E876" t="s">
        <v>58</v>
      </c>
      <c r="F876" t="s">
        <v>401</v>
      </c>
      <c r="G876" t="s">
        <v>444</v>
      </c>
      <c r="H876" t="str">
        <f>"06004"</f>
        <v>06004</v>
      </c>
      <c r="I876" t="s">
        <v>60</v>
      </c>
      <c r="J876" t="s">
        <v>402</v>
      </c>
      <c r="K876" t="s">
        <v>62</v>
      </c>
      <c r="L876">
        <v>28</v>
      </c>
      <c r="N876" t="str">
        <f t="shared" si="30"/>
        <v>0</v>
      </c>
      <c r="O876">
        <v>28</v>
      </c>
      <c r="P876" t="s">
        <v>96</v>
      </c>
      <c r="Q876" t="s">
        <v>79</v>
      </c>
      <c r="R876" t="s">
        <v>79</v>
      </c>
      <c r="S876" t="s">
        <v>65</v>
      </c>
      <c r="T876" t="s">
        <v>66</v>
      </c>
      <c r="U876" t="s">
        <v>67</v>
      </c>
      <c r="V876" t="s">
        <v>67</v>
      </c>
      <c r="X876" t="b">
        <v>1</v>
      </c>
      <c r="Y876" t="b">
        <v>1</v>
      </c>
      <c r="Z876" t="b">
        <v>1</v>
      </c>
      <c r="AA876">
        <v>300</v>
      </c>
      <c r="AB876">
        <v>230</v>
      </c>
      <c r="AC876" t="s">
        <v>68</v>
      </c>
      <c r="AD876" t="b">
        <v>0</v>
      </c>
      <c r="AE876" t="b">
        <v>0</v>
      </c>
      <c r="AF876" t="s">
        <v>69</v>
      </c>
      <c r="AG876" t="s">
        <v>60</v>
      </c>
      <c r="AH876" t="s">
        <v>60</v>
      </c>
      <c r="AI876" t="b">
        <v>1</v>
      </c>
      <c r="AJ876" t="s">
        <v>60</v>
      </c>
      <c r="AK876" t="s">
        <v>60</v>
      </c>
      <c r="AL876" t="s">
        <v>60</v>
      </c>
      <c r="AM876" t="s">
        <v>60</v>
      </c>
      <c r="AN876" t="s">
        <v>60</v>
      </c>
      <c r="AO876" t="s">
        <v>117</v>
      </c>
      <c r="AP876" t="b">
        <v>0</v>
      </c>
      <c r="AQ876" t="b">
        <v>0</v>
      </c>
      <c r="AR876" t="s">
        <v>71</v>
      </c>
      <c r="AS876" t="b">
        <v>0</v>
      </c>
      <c r="AT876" t="s">
        <v>60</v>
      </c>
      <c r="AU876" t="s">
        <v>60</v>
      </c>
      <c r="AX876" t="s">
        <v>60</v>
      </c>
      <c r="AY876" t="s">
        <v>60</v>
      </c>
      <c r="BA876" t="b">
        <v>0</v>
      </c>
      <c r="BB876" t="s">
        <v>60</v>
      </c>
      <c r="BC876">
        <v>8506400</v>
      </c>
      <c r="BD876" t="s">
        <v>60</v>
      </c>
    </row>
    <row r="877" spans="1:56" x14ac:dyDescent="0.25">
      <c r="A877" t="s">
        <v>125</v>
      </c>
      <c r="B877" t="s">
        <v>942</v>
      </c>
      <c r="C877">
        <v>1700390</v>
      </c>
      <c r="D877" t="s">
        <v>85</v>
      </c>
      <c r="E877" t="s">
        <v>85</v>
      </c>
      <c r="G877" t="s">
        <v>439</v>
      </c>
      <c r="H877" t="str">
        <f>"01103"</f>
        <v>01103</v>
      </c>
      <c r="I877" t="s">
        <v>60</v>
      </c>
      <c r="J877" t="s">
        <v>127</v>
      </c>
      <c r="K877" t="s">
        <v>62</v>
      </c>
      <c r="L877">
        <v>28</v>
      </c>
      <c r="N877" t="str">
        <f t="shared" si="30"/>
        <v>0</v>
      </c>
      <c r="O877">
        <v>28</v>
      </c>
      <c r="P877" t="s">
        <v>96</v>
      </c>
      <c r="Q877" t="s">
        <v>79</v>
      </c>
      <c r="R877" t="s">
        <v>79</v>
      </c>
      <c r="S877" t="s">
        <v>65</v>
      </c>
      <c r="T877" t="s">
        <v>66</v>
      </c>
      <c r="U877" t="s">
        <v>67</v>
      </c>
      <c r="V877" t="s">
        <v>67</v>
      </c>
      <c r="X877" t="b">
        <v>1</v>
      </c>
      <c r="Y877" t="b">
        <v>1</v>
      </c>
      <c r="Z877" t="b">
        <v>1</v>
      </c>
      <c r="AA877">
        <v>103</v>
      </c>
      <c r="AB877">
        <v>230</v>
      </c>
      <c r="AC877" t="s">
        <v>68</v>
      </c>
      <c r="AD877" t="b">
        <v>0</v>
      </c>
      <c r="AE877" t="b">
        <v>0</v>
      </c>
      <c r="AF877" t="s">
        <v>69</v>
      </c>
      <c r="AG877" t="s">
        <v>60</v>
      </c>
      <c r="AH877" t="s">
        <v>60</v>
      </c>
      <c r="AI877" t="b">
        <v>1</v>
      </c>
      <c r="AJ877" t="s">
        <v>60</v>
      </c>
      <c r="AK877" t="s">
        <v>60</v>
      </c>
      <c r="AL877" t="s">
        <v>60</v>
      </c>
      <c r="AM877" t="s">
        <v>60</v>
      </c>
      <c r="AN877" t="s">
        <v>60</v>
      </c>
      <c r="AO877" t="s">
        <v>117</v>
      </c>
      <c r="AP877" t="b">
        <v>0</v>
      </c>
      <c r="AQ877" t="b">
        <v>0</v>
      </c>
      <c r="AR877" t="s">
        <v>71</v>
      </c>
      <c r="AS877" t="b">
        <v>0</v>
      </c>
      <c r="AT877" t="s">
        <v>60</v>
      </c>
      <c r="AU877" t="s">
        <v>60</v>
      </c>
      <c r="AX877" t="s">
        <v>60</v>
      </c>
      <c r="AY877" t="s">
        <v>60</v>
      </c>
      <c r="BA877" t="b">
        <v>0</v>
      </c>
      <c r="BB877" t="s">
        <v>60</v>
      </c>
      <c r="BD877" t="s">
        <v>60</v>
      </c>
    </row>
    <row r="878" spans="1:56" x14ac:dyDescent="0.25">
      <c r="A878" t="s">
        <v>179</v>
      </c>
      <c r="B878" t="s">
        <v>947</v>
      </c>
      <c r="C878">
        <v>8500365</v>
      </c>
      <c r="D878" t="s">
        <v>105</v>
      </c>
      <c r="E878" t="s">
        <v>105</v>
      </c>
      <c r="F878" t="s">
        <v>401</v>
      </c>
      <c r="G878" t="s">
        <v>607</v>
      </c>
      <c r="H878" t="str">
        <f>"06004"</f>
        <v>06004</v>
      </c>
      <c r="I878" t="s">
        <v>60</v>
      </c>
      <c r="J878" t="s">
        <v>402</v>
      </c>
      <c r="K878" t="s">
        <v>62</v>
      </c>
      <c r="L878">
        <v>28</v>
      </c>
      <c r="N878" t="str">
        <f t="shared" si="30"/>
        <v>0</v>
      </c>
      <c r="O878">
        <v>28</v>
      </c>
      <c r="P878" t="s">
        <v>63</v>
      </c>
      <c r="Q878" t="s">
        <v>79</v>
      </c>
      <c r="R878" t="s">
        <v>79</v>
      </c>
      <c r="S878" t="s">
        <v>65</v>
      </c>
      <c r="T878" t="s">
        <v>66</v>
      </c>
      <c r="U878" t="s">
        <v>67</v>
      </c>
      <c r="V878" t="s">
        <v>67</v>
      </c>
      <c r="X878" t="b">
        <v>1</v>
      </c>
      <c r="Y878" t="b">
        <v>1</v>
      </c>
      <c r="Z878" t="b">
        <v>1</v>
      </c>
      <c r="AA878">
        <v>300</v>
      </c>
      <c r="AB878">
        <v>230</v>
      </c>
      <c r="AC878" t="s">
        <v>68</v>
      </c>
      <c r="AD878" t="b">
        <v>0</v>
      </c>
      <c r="AE878" t="b">
        <v>0</v>
      </c>
      <c r="AF878" t="s">
        <v>69</v>
      </c>
      <c r="AG878" t="s">
        <v>60</v>
      </c>
      <c r="AH878" t="s">
        <v>60</v>
      </c>
      <c r="AI878" t="b">
        <v>1</v>
      </c>
      <c r="AJ878" t="s">
        <v>60</v>
      </c>
      <c r="AK878" t="s">
        <v>60</v>
      </c>
      <c r="AL878" t="s">
        <v>60</v>
      </c>
      <c r="AM878" t="s">
        <v>60</v>
      </c>
      <c r="AN878" t="s">
        <v>60</v>
      </c>
      <c r="AO878" t="s">
        <v>117</v>
      </c>
      <c r="AP878" t="b">
        <v>0</v>
      </c>
      <c r="AQ878" t="b">
        <v>0</v>
      </c>
      <c r="AR878" t="s">
        <v>71</v>
      </c>
      <c r="AS878" t="b">
        <v>0</v>
      </c>
      <c r="AT878" t="s">
        <v>60</v>
      </c>
      <c r="AU878" t="s">
        <v>60</v>
      </c>
      <c r="AX878" t="s">
        <v>60</v>
      </c>
      <c r="AY878" t="s">
        <v>60</v>
      </c>
      <c r="BA878" t="b">
        <v>0</v>
      </c>
      <c r="BB878" t="s">
        <v>60</v>
      </c>
      <c r="BC878">
        <v>8500365</v>
      </c>
      <c r="BD878" t="s">
        <v>60</v>
      </c>
    </row>
    <row r="879" spans="1:56" x14ac:dyDescent="0.25">
      <c r="A879" t="s">
        <v>179</v>
      </c>
      <c r="B879" t="s">
        <v>947</v>
      </c>
      <c r="C879">
        <v>8500365</v>
      </c>
      <c r="D879" t="s">
        <v>105</v>
      </c>
      <c r="E879" t="s">
        <v>105</v>
      </c>
      <c r="F879" t="s">
        <v>401</v>
      </c>
      <c r="G879" t="s">
        <v>948</v>
      </c>
      <c r="H879" t="str">
        <f>"06004"</f>
        <v>06004</v>
      </c>
      <c r="I879" t="s">
        <v>60</v>
      </c>
      <c r="J879" t="s">
        <v>402</v>
      </c>
      <c r="K879" t="s">
        <v>62</v>
      </c>
      <c r="L879">
        <v>28</v>
      </c>
      <c r="N879" t="str">
        <f t="shared" si="30"/>
        <v>0</v>
      </c>
      <c r="O879">
        <v>28</v>
      </c>
      <c r="P879" t="s">
        <v>78</v>
      </c>
      <c r="Q879" t="s">
        <v>79</v>
      </c>
      <c r="R879" t="s">
        <v>79</v>
      </c>
      <c r="S879" t="s">
        <v>65</v>
      </c>
      <c r="T879" t="s">
        <v>66</v>
      </c>
      <c r="U879" t="s">
        <v>67</v>
      </c>
      <c r="V879" t="s">
        <v>67</v>
      </c>
      <c r="X879" t="b">
        <v>1</v>
      </c>
      <c r="Y879" t="b">
        <v>1</v>
      </c>
      <c r="Z879" t="b">
        <v>1</v>
      </c>
      <c r="AA879">
        <v>300</v>
      </c>
      <c r="AB879">
        <v>230</v>
      </c>
      <c r="AC879" t="s">
        <v>68</v>
      </c>
      <c r="AD879" t="b">
        <v>0</v>
      </c>
      <c r="AE879" t="b">
        <v>0</v>
      </c>
      <c r="AF879" t="s">
        <v>69</v>
      </c>
      <c r="AG879" t="s">
        <v>60</v>
      </c>
      <c r="AH879" t="s">
        <v>60</v>
      </c>
      <c r="AI879" t="b">
        <v>1</v>
      </c>
      <c r="AJ879" t="s">
        <v>60</v>
      </c>
      <c r="AK879" t="s">
        <v>60</v>
      </c>
      <c r="AL879" t="s">
        <v>60</v>
      </c>
      <c r="AM879" t="s">
        <v>60</v>
      </c>
      <c r="AN879" t="s">
        <v>60</v>
      </c>
      <c r="AO879" t="s">
        <v>117</v>
      </c>
      <c r="AP879" t="b">
        <v>0</v>
      </c>
      <c r="AQ879" t="b">
        <v>0</v>
      </c>
      <c r="AR879" t="s">
        <v>71</v>
      </c>
      <c r="AS879" t="b">
        <v>0</v>
      </c>
      <c r="AT879" t="s">
        <v>60</v>
      </c>
      <c r="AU879" t="s">
        <v>60</v>
      </c>
      <c r="AX879" t="s">
        <v>60</v>
      </c>
      <c r="AY879" t="s">
        <v>60</v>
      </c>
      <c r="BA879" t="b">
        <v>0</v>
      </c>
      <c r="BB879" t="s">
        <v>60</v>
      </c>
      <c r="BC879">
        <v>8500365</v>
      </c>
      <c r="BD879" t="s">
        <v>60</v>
      </c>
    </row>
    <row r="880" spans="1:56" x14ac:dyDescent="0.25">
      <c r="A880" t="s">
        <v>761</v>
      </c>
      <c r="B880" t="s">
        <v>949</v>
      </c>
      <c r="C880">
        <v>1000400</v>
      </c>
      <c r="D880" t="s">
        <v>58</v>
      </c>
      <c r="E880" t="s">
        <v>58</v>
      </c>
      <c r="F880" t="s">
        <v>864</v>
      </c>
      <c r="G880" t="s">
        <v>644</v>
      </c>
      <c r="H880" t="str">
        <f>"01276"</f>
        <v>01276</v>
      </c>
      <c r="I880" t="s">
        <v>60</v>
      </c>
      <c r="J880" t="s">
        <v>865</v>
      </c>
      <c r="K880" t="s">
        <v>62</v>
      </c>
      <c r="L880">
        <v>25</v>
      </c>
      <c r="N880" t="str">
        <f t="shared" si="30"/>
        <v>0</v>
      </c>
      <c r="O880">
        <v>25</v>
      </c>
      <c r="P880" t="s">
        <v>96</v>
      </c>
      <c r="Q880" t="s">
        <v>79</v>
      </c>
      <c r="S880" t="s">
        <v>65</v>
      </c>
      <c r="T880" t="s">
        <v>66</v>
      </c>
      <c r="U880" t="s">
        <v>67</v>
      </c>
      <c r="V880" t="s">
        <v>67</v>
      </c>
      <c r="X880" t="b">
        <v>1</v>
      </c>
      <c r="Y880" t="b">
        <v>1</v>
      </c>
      <c r="Z880" t="b">
        <v>1</v>
      </c>
      <c r="AA880">
        <v>103</v>
      </c>
      <c r="AB880">
        <v>230</v>
      </c>
      <c r="AC880" t="s">
        <v>68</v>
      </c>
      <c r="AD880" t="b">
        <v>0</v>
      </c>
      <c r="AE880" t="b">
        <v>0</v>
      </c>
      <c r="AF880" t="s">
        <v>69</v>
      </c>
      <c r="AG880" t="s">
        <v>60</v>
      </c>
      <c r="AH880" t="s">
        <v>60</v>
      </c>
      <c r="AI880" t="b">
        <v>1</v>
      </c>
      <c r="AJ880" t="s">
        <v>60</v>
      </c>
      <c r="AK880" t="s">
        <v>60</v>
      </c>
      <c r="AL880" t="s">
        <v>60</v>
      </c>
      <c r="AM880" t="s">
        <v>60</v>
      </c>
      <c r="AN880" t="s">
        <v>60</v>
      </c>
      <c r="AO880" t="s">
        <v>70</v>
      </c>
      <c r="AP880" t="b">
        <v>0</v>
      </c>
      <c r="AQ880" t="b">
        <v>0</v>
      </c>
      <c r="AR880" t="s">
        <v>766</v>
      </c>
      <c r="AS880" t="b">
        <v>0</v>
      </c>
      <c r="AT880" t="s">
        <v>72</v>
      </c>
      <c r="AU880" t="s">
        <v>60</v>
      </c>
      <c r="AX880" t="s">
        <v>60</v>
      </c>
      <c r="AY880" t="s">
        <v>60</v>
      </c>
      <c r="BA880" t="b">
        <v>0</v>
      </c>
      <c r="BB880" t="s">
        <v>60</v>
      </c>
      <c r="BD880" t="s">
        <v>60</v>
      </c>
    </row>
    <row r="881" spans="1:56" x14ac:dyDescent="0.25">
      <c r="A881" t="s">
        <v>761</v>
      </c>
      <c r="B881" t="s">
        <v>949</v>
      </c>
      <c r="C881">
        <v>1000400</v>
      </c>
      <c r="D881" t="s">
        <v>85</v>
      </c>
      <c r="E881" t="s">
        <v>85</v>
      </c>
      <c r="F881" t="s">
        <v>873</v>
      </c>
      <c r="G881" t="s">
        <v>460</v>
      </c>
      <c r="H881" t="str">
        <f>"01266"</f>
        <v>01266</v>
      </c>
      <c r="I881" t="s">
        <v>60</v>
      </c>
      <c r="J881" t="s">
        <v>875</v>
      </c>
      <c r="K881" t="s">
        <v>62</v>
      </c>
      <c r="L881">
        <v>25</v>
      </c>
      <c r="N881" t="str">
        <f t="shared" si="30"/>
        <v>0</v>
      </c>
      <c r="O881">
        <v>25</v>
      </c>
      <c r="P881" t="s">
        <v>96</v>
      </c>
      <c r="Q881" t="s">
        <v>79</v>
      </c>
      <c r="S881" t="s">
        <v>65</v>
      </c>
      <c r="T881" t="s">
        <v>66</v>
      </c>
      <c r="U881" t="s">
        <v>67</v>
      </c>
      <c r="V881" t="s">
        <v>67</v>
      </c>
      <c r="X881" t="b">
        <v>1</v>
      </c>
      <c r="Y881" t="b">
        <v>1</v>
      </c>
      <c r="Z881" t="b">
        <v>1</v>
      </c>
      <c r="AA881">
        <v>103</v>
      </c>
      <c r="AB881">
        <v>230</v>
      </c>
      <c r="AC881" t="s">
        <v>68</v>
      </c>
      <c r="AD881" t="b">
        <v>0</v>
      </c>
      <c r="AE881" t="b">
        <v>0</v>
      </c>
      <c r="AF881" t="s">
        <v>69</v>
      </c>
      <c r="AG881" t="s">
        <v>60</v>
      </c>
      <c r="AH881" t="s">
        <v>60</v>
      </c>
      <c r="AI881" t="b">
        <v>1</v>
      </c>
      <c r="AJ881" t="s">
        <v>60</v>
      </c>
      <c r="AK881" t="s">
        <v>60</v>
      </c>
      <c r="AL881" t="s">
        <v>60</v>
      </c>
      <c r="AM881" t="s">
        <v>60</v>
      </c>
      <c r="AN881" t="s">
        <v>60</v>
      </c>
      <c r="AO881" t="s">
        <v>70</v>
      </c>
      <c r="AP881" t="b">
        <v>0</v>
      </c>
      <c r="AQ881" t="b">
        <v>0</v>
      </c>
      <c r="AR881" t="s">
        <v>766</v>
      </c>
      <c r="AS881" t="b">
        <v>0</v>
      </c>
      <c r="AT881" t="s">
        <v>72</v>
      </c>
      <c r="AU881" t="s">
        <v>60</v>
      </c>
      <c r="AX881" t="s">
        <v>60</v>
      </c>
      <c r="AY881" t="s">
        <v>60</v>
      </c>
      <c r="BA881" t="b">
        <v>0</v>
      </c>
      <c r="BB881" t="s">
        <v>60</v>
      </c>
      <c r="BD881" t="s">
        <v>60</v>
      </c>
    </row>
    <row r="882" spans="1:56" x14ac:dyDescent="0.25">
      <c r="A882" t="s">
        <v>761</v>
      </c>
      <c r="B882" t="s">
        <v>950</v>
      </c>
      <c r="C882">
        <v>1000400</v>
      </c>
      <c r="D882" t="s">
        <v>98</v>
      </c>
      <c r="E882" t="s">
        <v>98</v>
      </c>
      <c r="G882" t="s">
        <v>827</v>
      </c>
      <c r="H882" t="str">
        <f>"01277"</f>
        <v>01277</v>
      </c>
      <c r="I882" t="s">
        <v>60</v>
      </c>
      <c r="J882" t="s">
        <v>860</v>
      </c>
      <c r="K882" t="s">
        <v>62</v>
      </c>
      <c r="L882">
        <v>25</v>
      </c>
      <c r="N882" t="str">
        <f t="shared" si="30"/>
        <v>0</v>
      </c>
      <c r="O882">
        <v>25</v>
      </c>
      <c r="P882" t="s">
        <v>96</v>
      </c>
      <c r="Q882" t="s">
        <v>79</v>
      </c>
      <c r="R882" t="s">
        <v>79</v>
      </c>
      <c r="S882" t="s">
        <v>65</v>
      </c>
      <c r="T882" t="s">
        <v>66</v>
      </c>
      <c r="U882" t="s">
        <v>67</v>
      </c>
      <c r="V882" t="s">
        <v>67</v>
      </c>
      <c r="X882" t="b">
        <v>1</v>
      </c>
      <c r="Y882" t="b">
        <v>1</v>
      </c>
      <c r="Z882" t="b">
        <v>1</v>
      </c>
      <c r="AA882">
        <v>103</v>
      </c>
      <c r="AB882">
        <v>230</v>
      </c>
      <c r="AC882" t="s">
        <v>68</v>
      </c>
      <c r="AD882" t="b">
        <v>0</v>
      </c>
      <c r="AE882" t="b">
        <v>0</v>
      </c>
      <c r="AF882" t="s">
        <v>69</v>
      </c>
      <c r="AG882" t="s">
        <v>60</v>
      </c>
      <c r="AH882" t="s">
        <v>60</v>
      </c>
      <c r="AI882" t="b">
        <v>1</v>
      </c>
      <c r="AJ882" t="s">
        <v>60</v>
      </c>
      <c r="AK882" t="s">
        <v>60</v>
      </c>
      <c r="AL882" t="s">
        <v>60</v>
      </c>
      <c r="AM882" t="s">
        <v>60</v>
      </c>
      <c r="AN882" t="s">
        <v>116</v>
      </c>
      <c r="AO882" t="s">
        <v>70</v>
      </c>
      <c r="AP882" t="b">
        <v>0</v>
      </c>
      <c r="AQ882" t="b">
        <v>0</v>
      </c>
      <c r="AR882" t="s">
        <v>766</v>
      </c>
      <c r="AS882" t="b">
        <v>0</v>
      </c>
      <c r="AT882" t="s">
        <v>60</v>
      </c>
      <c r="AU882" t="s">
        <v>60</v>
      </c>
      <c r="AX882" t="s">
        <v>60</v>
      </c>
      <c r="AY882" t="s">
        <v>60</v>
      </c>
      <c r="BA882" t="b">
        <v>0</v>
      </c>
      <c r="BB882" t="s">
        <v>60</v>
      </c>
      <c r="BD882" t="s">
        <v>60</v>
      </c>
    </row>
    <row r="883" spans="1:56" x14ac:dyDescent="0.25">
      <c r="A883" t="s">
        <v>761</v>
      </c>
      <c r="B883" t="s">
        <v>950</v>
      </c>
      <c r="C883">
        <v>1000400</v>
      </c>
      <c r="D883" t="s">
        <v>73</v>
      </c>
      <c r="E883" t="s">
        <v>73</v>
      </c>
      <c r="G883" t="s">
        <v>951</v>
      </c>
      <c r="H883" t="str">
        <f>"01277"</f>
        <v>01277</v>
      </c>
      <c r="I883" t="s">
        <v>60</v>
      </c>
      <c r="J883" t="s">
        <v>860</v>
      </c>
      <c r="K883" t="s">
        <v>62</v>
      </c>
      <c r="L883">
        <v>25</v>
      </c>
      <c r="N883" t="str">
        <f t="shared" si="30"/>
        <v>0</v>
      </c>
      <c r="O883">
        <v>25</v>
      </c>
      <c r="P883" t="s">
        <v>96</v>
      </c>
      <c r="Q883" t="s">
        <v>79</v>
      </c>
      <c r="R883" t="s">
        <v>79</v>
      </c>
      <c r="S883" t="s">
        <v>65</v>
      </c>
      <c r="T883" t="s">
        <v>66</v>
      </c>
      <c r="U883" t="s">
        <v>67</v>
      </c>
      <c r="V883" t="s">
        <v>67</v>
      </c>
      <c r="X883" t="b">
        <v>1</v>
      </c>
      <c r="Y883" t="b">
        <v>1</v>
      </c>
      <c r="Z883" t="b">
        <v>1</v>
      </c>
      <c r="AA883">
        <v>103</v>
      </c>
      <c r="AB883">
        <v>230</v>
      </c>
      <c r="AC883" t="s">
        <v>68</v>
      </c>
      <c r="AD883" t="b">
        <v>0</v>
      </c>
      <c r="AE883" t="b">
        <v>0</v>
      </c>
      <c r="AF883" t="s">
        <v>69</v>
      </c>
      <c r="AG883" t="s">
        <v>60</v>
      </c>
      <c r="AH883" t="s">
        <v>60</v>
      </c>
      <c r="AI883" t="b">
        <v>1</v>
      </c>
      <c r="AJ883" t="s">
        <v>60</v>
      </c>
      <c r="AK883" t="s">
        <v>60</v>
      </c>
      <c r="AL883" t="s">
        <v>60</v>
      </c>
      <c r="AM883" t="s">
        <v>60</v>
      </c>
      <c r="AN883" t="s">
        <v>116</v>
      </c>
      <c r="AO883" t="s">
        <v>70</v>
      </c>
      <c r="AP883" t="b">
        <v>0</v>
      </c>
      <c r="AQ883" t="b">
        <v>0</v>
      </c>
      <c r="AR883" t="s">
        <v>766</v>
      </c>
      <c r="AS883" t="b">
        <v>0</v>
      </c>
      <c r="AT883" t="s">
        <v>60</v>
      </c>
      <c r="AU883" t="s">
        <v>60</v>
      </c>
      <c r="AX883" t="s">
        <v>60</v>
      </c>
      <c r="AY883" t="s">
        <v>60</v>
      </c>
      <c r="BA883" t="b">
        <v>0</v>
      </c>
      <c r="BB883" t="s">
        <v>60</v>
      </c>
      <c r="BD883" t="s">
        <v>60</v>
      </c>
    </row>
    <row r="884" spans="1:56" x14ac:dyDescent="0.25">
      <c r="A884" t="s">
        <v>761</v>
      </c>
      <c r="B884" t="s">
        <v>949</v>
      </c>
      <c r="C884">
        <v>1000400</v>
      </c>
      <c r="D884" t="s">
        <v>98</v>
      </c>
      <c r="E884" t="s">
        <v>98</v>
      </c>
      <c r="F884" t="s">
        <v>873</v>
      </c>
      <c r="G884" t="s">
        <v>750</v>
      </c>
      <c r="H884" t="str">
        <f>"01266"</f>
        <v>01266</v>
      </c>
      <c r="I884" t="s">
        <v>60</v>
      </c>
      <c r="J884" t="s">
        <v>875</v>
      </c>
      <c r="K884" t="s">
        <v>62</v>
      </c>
      <c r="L884">
        <v>25</v>
      </c>
      <c r="N884" t="str">
        <f t="shared" si="30"/>
        <v>0</v>
      </c>
      <c r="O884">
        <v>25</v>
      </c>
      <c r="P884" t="s">
        <v>96</v>
      </c>
      <c r="Q884" t="s">
        <v>79</v>
      </c>
      <c r="S884" t="s">
        <v>65</v>
      </c>
      <c r="T884" t="s">
        <v>66</v>
      </c>
      <c r="U884" t="s">
        <v>67</v>
      </c>
      <c r="V884" t="s">
        <v>67</v>
      </c>
      <c r="X884" t="b">
        <v>1</v>
      </c>
      <c r="Y884" t="b">
        <v>1</v>
      </c>
      <c r="Z884" t="b">
        <v>1</v>
      </c>
      <c r="AA884">
        <v>103</v>
      </c>
      <c r="AB884">
        <v>230</v>
      </c>
      <c r="AC884" t="s">
        <v>68</v>
      </c>
      <c r="AD884" t="b">
        <v>0</v>
      </c>
      <c r="AE884" t="b">
        <v>0</v>
      </c>
      <c r="AF884" t="s">
        <v>69</v>
      </c>
      <c r="AG884" t="s">
        <v>60</v>
      </c>
      <c r="AH884" t="s">
        <v>60</v>
      </c>
      <c r="AI884" t="b">
        <v>1</v>
      </c>
      <c r="AJ884" t="s">
        <v>60</v>
      </c>
      <c r="AK884" t="s">
        <v>60</v>
      </c>
      <c r="AL884" t="s">
        <v>60</v>
      </c>
      <c r="AM884" t="s">
        <v>60</v>
      </c>
      <c r="AN884" t="s">
        <v>60</v>
      </c>
      <c r="AO884" t="s">
        <v>70</v>
      </c>
      <c r="AP884" t="b">
        <v>0</v>
      </c>
      <c r="AQ884" t="b">
        <v>0</v>
      </c>
      <c r="AR884" t="s">
        <v>766</v>
      </c>
      <c r="AS884" t="b">
        <v>0</v>
      </c>
      <c r="AT884" t="s">
        <v>72</v>
      </c>
      <c r="AU884" t="s">
        <v>60</v>
      </c>
      <c r="AX884" t="s">
        <v>60</v>
      </c>
      <c r="AY884" t="s">
        <v>60</v>
      </c>
      <c r="BA884" t="b">
        <v>0</v>
      </c>
      <c r="BB884" t="s">
        <v>60</v>
      </c>
      <c r="BD884" t="s">
        <v>60</v>
      </c>
    </row>
    <row r="885" spans="1:56" x14ac:dyDescent="0.25">
      <c r="A885" t="s">
        <v>761</v>
      </c>
      <c r="B885" t="s">
        <v>949</v>
      </c>
      <c r="C885">
        <v>1000400</v>
      </c>
      <c r="D885" t="s">
        <v>81</v>
      </c>
      <c r="E885" t="s">
        <v>81</v>
      </c>
      <c r="F885" t="s">
        <v>864</v>
      </c>
      <c r="G885" t="s">
        <v>952</v>
      </c>
      <c r="H885" t="str">
        <f>"01276"</f>
        <v>01276</v>
      </c>
      <c r="I885" t="s">
        <v>60</v>
      </c>
      <c r="J885" t="s">
        <v>865</v>
      </c>
      <c r="K885" t="s">
        <v>62</v>
      </c>
      <c r="L885">
        <v>25</v>
      </c>
      <c r="N885" t="str">
        <f t="shared" si="30"/>
        <v>0</v>
      </c>
      <c r="O885">
        <v>25</v>
      </c>
      <c r="P885" t="s">
        <v>96</v>
      </c>
      <c r="Q885" t="s">
        <v>79</v>
      </c>
      <c r="S885" t="s">
        <v>65</v>
      </c>
      <c r="T885" t="s">
        <v>66</v>
      </c>
      <c r="U885" t="s">
        <v>67</v>
      </c>
      <c r="V885" t="s">
        <v>67</v>
      </c>
      <c r="X885" t="b">
        <v>1</v>
      </c>
      <c r="Y885" t="b">
        <v>1</v>
      </c>
      <c r="Z885" t="b">
        <v>1</v>
      </c>
      <c r="AA885">
        <v>103</v>
      </c>
      <c r="AB885">
        <v>230</v>
      </c>
      <c r="AC885" t="s">
        <v>68</v>
      </c>
      <c r="AD885" t="b">
        <v>0</v>
      </c>
      <c r="AE885" t="b">
        <v>0</v>
      </c>
      <c r="AF885" t="s">
        <v>69</v>
      </c>
      <c r="AG885" t="s">
        <v>60</v>
      </c>
      <c r="AH885" t="s">
        <v>60</v>
      </c>
      <c r="AI885" t="b">
        <v>1</v>
      </c>
      <c r="AJ885" t="s">
        <v>60</v>
      </c>
      <c r="AK885" t="s">
        <v>60</v>
      </c>
      <c r="AL885" t="s">
        <v>60</v>
      </c>
      <c r="AM885" t="s">
        <v>60</v>
      </c>
      <c r="AN885" t="s">
        <v>60</v>
      </c>
      <c r="AO885" t="s">
        <v>70</v>
      </c>
      <c r="AP885" t="b">
        <v>0</v>
      </c>
      <c r="AQ885" t="b">
        <v>0</v>
      </c>
      <c r="AR885" t="s">
        <v>766</v>
      </c>
      <c r="AS885" t="b">
        <v>0</v>
      </c>
      <c r="AT885" t="s">
        <v>72</v>
      </c>
      <c r="AU885" t="s">
        <v>60</v>
      </c>
      <c r="AX885" t="s">
        <v>60</v>
      </c>
      <c r="AY885" t="s">
        <v>60</v>
      </c>
      <c r="BA885" t="b">
        <v>0</v>
      </c>
      <c r="BB885" t="s">
        <v>60</v>
      </c>
      <c r="BD885" t="s">
        <v>60</v>
      </c>
    </row>
    <row r="886" spans="1:56" x14ac:dyDescent="0.25">
      <c r="A886" t="s">
        <v>761</v>
      </c>
      <c r="B886" t="s">
        <v>950</v>
      </c>
      <c r="C886">
        <v>1000400</v>
      </c>
      <c r="D886" t="s">
        <v>85</v>
      </c>
      <c r="E886" t="s">
        <v>85</v>
      </c>
      <c r="G886" t="s">
        <v>953</v>
      </c>
      <c r="H886" t="str">
        <f>"01277"</f>
        <v>01277</v>
      </c>
      <c r="I886" t="s">
        <v>60</v>
      </c>
      <c r="J886" t="s">
        <v>860</v>
      </c>
      <c r="K886" t="s">
        <v>62</v>
      </c>
      <c r="L886">
        <v>25</v>
      </c>
      <c r="N886" t="str">
        <f t="shared" si="30"/>
        <v>0</v>
      </c>
      <c r="O886">
        <v>25</v>
      </c>
      <c r="P886" t="s">
        <v>96</v>
      </c>
      <c r="Q886" t="s">
        <v>79</v>
      </c>
      <c r="R886" t="s">
        <v>79</v>
      </c>
      <c r="S886" t="s">
        <v>65</v>
      </c>
      <c r="T886" t="s">
        <v>66</v>
      </c>
      <c r="U886" t="s">
        <v>67</v>
      </c>
      <c r="V886" t="s">
        <v>67</v>
      </c>
      <c r="X886" t="b">
        <v>1</v>
      </c>
      <c r="Y886" t="b">
        <v>1</v>
      </c>
      <c r="Z886" t="b">
        <v>1</v>
      </c>
      <c r="AA886">
        <v>103</v>
      </c>
      <c r="AB886">
        <v>230</v>
      </c>
      <c r="AC886" t="s">
        <v>68</v>
      </c>
      <c r="AD886" t="b">
        <v>0</v>
      </c>
      <c r="AE886" t="b">
        <v>0</v>
      </c>
      <c r="AF886" t="s">
        <v>69</v>
      </c>
      <c r="AG886" t="s">
        <v>60</v>
      </c>
      <c r="AH886" t="s">
        <v>60</v>
      </c>
      <c r="AI886" t="b">
        <v>1</v>
      </c>
      <c r="AJ886" t="s">
        <v>60</v>
      </c>
      <c r="AK886" t="s">
        <v>60</v>
      </c>
      <c r="AL886" t="s">
        <v>60</v>
      </c>
      <c r="AM886" t="s">
        <v>60</v>
      </c>
      <c r="AN886" t="s">
        <v>116</v>
      </c>
      <c r="AO886" t="s">
        <v>70</v>
      </c>
      <c r="AP886" t="b">
        <v>0</v>
      </c>
      <c r="AQ886" t="b">
        <v>0</v>
      </c>
      <c r="AR886" t="s">
        <v>766</v>
      </c>
      <c r="AS886" t="b">
        <v>0</v>
      </c>
      <c r="AT886" t="s">
        <v>60</v>
      </c>
      <c r="AU886" t="s">
        <v>60</v>
      </c>
      <c r="AX886" t="s">
        <v>60</v>
      </c>
      <c r="AY886" t="s">
        <v>60</v>
      </c>
      <c r="BA886" t="b">
        <v>0</v>
      </c>
      <c r="BB886" t="s">
        <v>60</v>
      </c>
      <c r="BD886" t="s">
        <v>60</v>
      </c>
    </row>
    <row r="887" spans="1:56" x14ac:dyDescent="0.25">
      <c r="A887" t="s">
        <v>761</v>
      </c>
      <c r="B887" t="s">
        <v>950</v>
      </c>
      <c r="C887">
        <v>1000400</v>
      </c>
      <c r="D887" t="s">
        <v>58</v>
      </c>
      <c r="E887" t="s">
        <v>58</v>
      </c>
      <c r="G887" t="s">
        <v>954</v>
      </c>
      <c r="H887" t="str">
        <f>"01277"</f>
        <v>01277</v>
      </c>
      <c r="I887" t="s">
        <v>60</v>
      </c>
      <c r="J887" t="s">
        <v>860</v>
      </c>
      <c r="K887" t="s">
        <v>62</v>
      </c>
      <c r="L887">
        <v>25</v>
      </c>
      <c r="N887" t="str">
        <f t="shared" si="30"/>
        <v>0</v>
      </c>
      <c r="O887">
        <v>25</v>
      </c>
      <c r="P887" t="s">
        <v>96</v>
      </c>
      <c r="Q887" t="s">
        <v>79</v>
      </c>
      <c r="R887" t="s">
        <v>79</v>
      </c>
      <c r="S887" t="s">
        <v>65</v>
      </c>
      <c r="T887" t="s">
        <v>66</v>
      </c>
      <c r="U887" t="s">
        <v>67</v>
      </c>
      <c r="V887" t="s">
        <v>67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68</v>
      </c>
      <c r="AD887" t="b">
        <v>0</v>
      </c>
      <c r="AE887" t="b">
        <v>0</v>
      </c>
      <c r="AF887" t="s">
        <v>69</v>
      </c>
      <c r="AG887" t="s">
        <v>60</v>
      </c>
      <c r="AH887" t="s">
        <v>60</v>
      </c>
      <c r="AI887" t="b">
        <v>1</v>
      </c>
      <c r="AJ887" t="s">
        <v>60</v>
      </c>
      <c r="AK887" t="s">
        <v>60</v>
      </c>
      <c r="AL887" t="s">
        <v>60</v>
      </c>
      <c r="AM887" t="s">
        <v>60</v>
      </c>
      <c r="AN887" t="s">
        <v>116</v>
      </c>
      <c r="AO887" t="s">
        <v>70</v>
      </c>
      <c r="AP887" t="b">
        <v>0</v>
      </c>
      <c r="AQ887" t="b">
        <v>0</v>
      </c>
      <c r="AR887" t="s">
        <v>766</v>
      </c>
      <c r="AS887" t="b">
        <v>0</v>
      </c>
      <c r="AT887" t="s">
        <v>60</v>
      </c>
      <c r="AU887" t="s">
        <v>60</v>
      </c>
      <c r="AX887" t="s">
        <v>60</v>
      </c>
      <c r="AY887" t="s">
        <v>60</v>
      </c>
      <c r="BA887" t="b">
        <v>0</v>
      </c>
      <c r="BB887" t="s">
        <v>60</v>
      </c>
      <c r="BD887" t="s">
        <v>60</v>
      </c>
    </row>
    <row r="888" spans="1:56" x14ac:dyDescent="0.25">
      <c r="A888" t="s">
        <v>761</v>
      </c>
      <c r="B888" t="s">
        <v>949</v>
      </c>
      <c r="C888">
        <v>1000400</v>
      </c>
      <c r="D888" t="s">
        <v>105</v>
      </c>
      <c r="E888" t="s">
        <v>105</v>
      </c>
      <c r="F888" t="s">
        <v>873</v>
      </c>
      <c r="G888" t="s">
        <v>955</v>
      </c>
      <c r="H888" t="str">
        <f>"01266"</f>
        <v>01266</v>
      </c>
      <c r="I888" t="s">
        <v>60</v>
      </c>
      <c r="J888" t="s">
        <v>875</v>
      </c>
      <c r="K888" t="s">
        <v>62</v>
      </c>
      <c r="L888">
        <v>25</v>
      </c>
      <c r="N888" t="str">
        <f t="shared" si="30"/>
        <v>0</v>
      </c>
      <c r="O888">
        <v>25</v>
      </c>
      <c r="P888" t="s">
        <v>96</v>
      </c>
      <c r="Q888" t="s">
        <v>79</v>
      </c>
      <c r="S888" t="s">
        <v>65</v>
      </c>
      <c r="T888" t="s">
        <v>66</v>
      </c>
      <c r="U888" t="s">
        <v>67</v>
      </c>
      <c r="V888" t="s">
        <v>67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68</v>
      </c>
      <c r="AD888" t="b">
        <v>0</v>
      </c>
      <c r="AE888" t="b">
        <v>0</v>
      </c>
      <c r="AF888" t="s">
        <v>69</v>
      </c>
      <c r="AG888" t="s">
        <v>60</v>
      </c>
      <c r="AH888" t="s">
        <v>60</v>
      </c>
      <c r="AI888" t="b">
        <v>1</v>
      </c>
      <c r="AJ888" t="s">
        <v>60</v>
      </c>
      <c r="AK888" t="s">
        <v>60</v>
      </c>
      <c r="AL888" t="s">
        <v>60</v>
      </c>
      <c r="AM888" t="s">
        <v>60</v>
      </c>
      <c r="AN888" t="s">
        <v>60</v>
      </c>
      <c r="AO888" t="s">
        <v>70</v>
      </c>
      <c r="AP888" t="b">
        <v>0</v>
      </c>
      <c r="AQ888" t="b">
        <v>0</v>
      </c>
      <c r="AR888" t="s">
        <v>766</v>
      </c>
      <c r="AS888" t="b">
        <v>0</v>
      </c>
      <c r="AT888" t="s">
        <v>72</v>
      </c>
      <c r="AU888" t="s">
        <v>60</v>
      </c>
      <c r="AX888" t="s">
        <v>60</v>
      </c>
      <c r="AY888" t="s">
        <v>60</v>
      </c>
      <c r="BA888" t="b">
        <v>0</v>
      </c>
      <c r="BB888" t="s">
        <v>60</v>
      </c>
      <c r="BD888" t="s">
        <v>60</v>
      </c>
    </row>
    <row r="889" spans="1:56" x14ac:dyDescent="0.25">
      <c r="A889" t="s">
        <v>341</v>
      </c>
      <c r="B889" t="s">
        <v>350</v>
      </c>
      <c r="C889">
        <v>2104320</v>
      </c>
      <c r="D889" t="s">
        <v>85</v>
      </c>
      <c r="E889" t="s">
        <v>85</v>
      </c>
      <c r="F889" t="s">
        <v>911</v>
      </c>
      <c r="G889" t="s">
        <v>956</v>
      </c>
      <c r="H889" t="str">
        <f>"01151"</f>
        <v>01151</v>
      </c>
      <c r="I889" t="s">
        <v>60</v>
      </c>
      <c r="J889" t="s">
        <v>913</v>
      </c>
      <c r="K889" t="s">
        <v>62</v>
      </c>
      <c r="L889">
        <v>30</v>
      </c>
      <c r="N889" t="str">
        <f t="shared" si="30"/>
        <v>0</v>
      </c>
      <c r="O889">
        <v>30</v>
      </c>
      <c r="P889" t="s">
        <v>63</v>
      </c>
      <c r="Q889" t="s">
        <v>79</v>
      </c>
      <c r="R889" t="s">
        <v>79</v>
      </c>
      <c r="S889" t="s">
        <v>65</v>
      </c>
      <c r="T889" t="s">
        <v>66</v>
      </c>
      <c r="U889" t="s">
        <v>67</v>
      </c>
      <c r="V889" t="s">
        <v>67</v>
      </c>
      <c r="X889" t="b">
        <v>1</v>
      </c>
      <c r="Y889" t="b">
        <v>1</v>
      </c>
      <c r="Z889" t="b">
        <v>1</v>
      </c>
      <c r="AA889">
        <v>103</v>
      </c>
      <c r="AB889">
        <v>230</v>
      </c>
      <c r="AC889" t="s">
        <v>68</v>
      </c>
      <c r="AD889" t="b">
        <v>0</v>
      </c>
      <c r="AE889" t="b">
        <v>0</v>
      </c>
      <c r="AF889" t="s">
        <v>69</v>
      </c>
      <c r="AG889" t="s">
        <v>60</v>
      </c>
      <c r="AH889" t="s">
        <v>60</v>
      </c>
      <c r="AI889" t="b">
        <v>1</v>
      </c>
      <c r="AJ889" t="s">
        <v>60</v>
      </c>
      <c r="AK889" t="s">
        <v>60</v>
      </c>
      <c r="AL889" t="s">
        <v>60</v>
      </c>
      <c r="AM889" t="s">
        <v>60</v>
      </c>
      <c r="AN889" t="s">
        <v>60</v>
      </c>
      <c r="AO889" t="s">
        <v>117</v>
      </c>
      <c r="AP889" t="b">
        <v>0</v>
      </c>
      <c r="AQ889" t="b">
        <v>0</v>
      </c>
      <c r="AR889" t="s">
        <v>71</v>
      </c>
      <c r="AS889" t="b">
        <v>0</v>
      </c>
      <c r="AT889" t="s">
        <v>60</v>
      </c>
      <c r="AU889" t="s">
        <v>60</v>
      </c>
      <c r="AX889" t="s">
        <v>60</v>
      </c>
      <c r="AY889" t="s">
        <v>60</v>
      </c>
      <c r="BA889" t="b">
        <v>0</v>
      </c>
      <c r="BB889" t="s">
        <v>60</v>
      </c>
      <c r="BD889" t="s">
        <v>60</v>
      </c>
    </row>
    <row r="890" spans="1:56" x14ac:dyDescent="0.25">
      <c r="A890" t="s">
        <v>341</v>
      </c>
      <c r="B890" t="s">
        <v>350</v>
      </c>
      <c r="C890">
        <v>2104320</v>
      </c>
      <c r="D890" t="s">
        <v>98</v>
      </c>
      <c r="E890" t="s">
        <v>98</v>
      </c>
      <c r="F890" t="s">
        <v>911</v>
      </c>
      <c r="G890" t="s">
        <v>796</v>
      </c>
      <c r="H890" t="str">
        <f>"01151"</f>
        <v>01151</v>
      </c>
      <c r="I890" t="s">
        <v>60</v>
      </c>
      <c r="J890" t="s">
        <v>913</v>
      </c>
      <c r="K890" t="s">
        <v>62</v>
      </c>
      <c r="L890">
        <v>30</v>
      </c>
      <c r="N890" t="str">
        <f t="shared" si="30"/>
        <v>0</v>
      </c>
      <c r="O890">
        <v>30</v>
      </c>
      <c r="P890" t="s">
        <v>63</v>
      </c>
      <c r="Q890" t="s">
        <v>79</v>
      </c>
      <c r="R890" t="s">
        <v>79</v>
      </c>
      <c r="S890" t="s">
        <v>65</v>
      </c>
      <c r="T890" t="s">
        <v>66</v>
      </c>
      <c r="U890" t="s">
        <v>67</v>
      </c>
      <c r="V890" t="s">
        <v>67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68</v>
      </c>
      <c r="AD890" t="b">
        <v>0</v>
      </c>
      <c r="AE890" t="b">
        <v>0</v>
      </c>
      <c r="AF890" t="s">
        <v>69</v>
      </c>
      <c r="AG890" t="s">
        <v>60</v>
      </c>
      <c r="AH890" t="s">
        <v>60</v>
      </c>
      <c r="AI890" t="b">
        <v>1</v>
      </c>
      <c r="AJ890" t="s">
        <v>60</v>
      </c>
      <c r="AK890" t="s">
        <v>60</v>
      </c>
      <c r="AL890" t="s">
        <v>60</v>
      </c>
      <c r="AM890" t="s">
        <v>60</v>
      </c>
      <c r="AN890" t="s">
        <v>60</v>
      </c>
      <c r="AO890" t="s">
        <v>117</v>
      </c>
      <c r="AP890" t="b">
        <v>0</v>
      </c>
      <c r="AQ890" t="b">
        <v>0</v>
      </c>
      <c r="AR890" t="s">
        <v>71</v>
      </c>
      <c r="AS890" t="b">
        <v>0</v>
      </c>
      <c r="AT890" t="s">
        <v>60</v>
      </c>
      <c r="AU890" t="s">
        <v>60</v>
      </c>
      <c r="AX890" t="s">
        <v>60</v>
      </c>
      <c r="AY890" t="s">
        <v>60</v>
      </c>
      <c r="BA890" t="b">
        <v>0</v>
      </c>
      <c r="BB890" t="s">
        <v>60</v>
      </c>
      <c r="BD890" t="s">
        <v>60</v>
      </c>
    </row>
    <row r="891" spans="1:56" x14ac:dyDescent="0.25">
      <c r="A891" t="s">
        <v>341</v>
      </c>
      <c r="B891" t="s">
        <v>350</v>
      </c>
      <c r="C891">
        <v>2104320</v>
      </c>
      <c r="D891" t="s">
        <v>73</v>
      </c>
      <c r="E891" t="s">
        <v>73</v>
      </c>
      <c r="F891" t="s">
        <v>911</v>
      </c>
      <c r="G891" t="s">
        <v>807</v>
      </c>
      <c r="H891" t="str">
        <f>"01151"</f>
        <v>01151</v>
      </c>
      <c r="I891" t="s">
        <v>60</v>
      </c>
      <c r="J891" t="s">
        <v>913</v>
      </c>
      <c r="K891" t="s">
        <v>62</v>
      </c>
      <c r="L891">
        <v>30</v>
      </c>
      <c r="N891" t="str">
        <f t="shared" si="30"/>
        <v>0</v>
      </c>
      <c r="O891">
        <v>30</v>
      </c>
      <c r="P891" t="s">
        <v>63</v>
      </c>
      <c r="Q891" t="s">
        <v>79</v>
      </c>
      <c r="R891" t="s">
        <v>79</v>
      </c>
      <c r="S891" t="s">
        <v>65</v>
      </c>
      <c r="T891" t="s">
        <v>66</v>
      </c>
      <c r="U891" t="s">
        <v>67</v>
      </c>
      <c r="V891" t="s">
        <v>67</v>
      </c>
      <c r="X891" t="b">
        <v>1</v>
      </c>
      <c r="Y891" t="b">
        <v>1</v>
      </c>
      <c r="Z891" t="b">
        <v>1</v>
      </c>
      <c r="AA891">
        <v>103</v>
      </c>
      <c r="AB891">
        <v>230</v>
      </c>
      <c r="AC891" t="s">
        <v>68</v>
      </c>
      <c r="AD891" t="b">
        <v>0</v>
      </c>
      <c r="AE891" t="b">
        <v>0</v>
      </c>
      <c r="AF891" t="s">
        <v>69</v>
      </c>
      <c r="AG891" t="s">
        <v>60</v>
      </c>
      <c r="AH891" t="s">
        <v>60</v>
      </c>
      <c r="AI891" t="b">
        <v>1</v>
      </c>
      <c r="AJ891" t="s">
        <v>60</v>
      </c>
      <c r="AK891" t="s">
        <v>60</v>
      </c>
      <c r="AL891" t="s">
        <v>60</v>
      </c>
      <c r="AM891" t="s">
        <v>60</v>
      </c>
      <c r="AN891" t="s">
        <v>60</v>
      </c>
      <c r="AO891" t="s">
        <v>117</v>
      </c>
      <c r="AP891" t="b">
        <v>0</v>
      </c>
      <c r="AQ891" t="b">
        <v>0</v>
      </c>
      <c r="AR891" t="s">
        <v>71</v>
      </c>
      <c r="AS891" t="b">
        <v>0</v>
      </c>
      <c r="AT891" t="s">
        <v>60</v>
      </c>
      <c r="AU891" t="s">
        <v>60</v>
      </c>
      <c r="AX891" t="s">
        <v>60</v>
      </c>
      <c r="AY891" t="s">
        <v>60</v>
      </c>
      <c r="BA891" t="b">
        <v>0</v>
      </c>
      <c r="BB891" t="s">
        <v>60</v>
      </c>
      <c r="BD891" t="s">
        <v>60</v>
      </c>
    </row>
    <row r="892" spans="1:56" x14ac:dyDescent="0.25">
      <c r="A892" t="s">
        <v>341</v>
      </c>
      <c r="B892" t="s">
        <v>350</v>
      </c>
      <c r="C892">
        <v>2104320</v>
      </c>
      <c r="D892" t="s">
        <v>73</v>
      </c>
      <c r="E892" t="s">
        <v>73</v>
      </c>
      <c r="F892" t="s">
        <v>911</v>
      </c>
      <c r="G892" t="s">
        <v>957</v>
      </c>
      <c r="H892" t="str">
        <f>"01151"</f>
        <v>01151</v>
      </c>
      <c r="I892" t="s">
        <v>60</v>
      </c>
      <c r="J892" t="s">
        <v>913</v>
      </c>
      <c r="K892" t="s">
        <v>62</v>
      </c>
      <c r="L892">
        <v>30</v>
      </c>
      <c r="N892" t="str">
        <f t="shared" si="30"/>
        <v>0</v>
      </c>
      <c r="O892">
        <v>30</v>
      </c>
      <c r="P892" t="s">
        <v>78</v>
      </c>
      <c r="Q892" t="s">
        <v>79</v>
      </c>
      <c r="R892" t="s">
        <v>79</v>
      </c>
      <c r="S892" t="s">
        <v>65</v>
      </c>
      <c r="T892" t="s">
        <v>66</v>
      </c>
      <c r="U892" t="s">
        <v>67</v>
      </c>
      <c r="V892" t="s">
        <v>67</v>
      </c>
      <c r="X892" t="b">
        <v>1</v>
      </c>
      <c r="Y892" t="b">
        <v>1</v>
      </c>
      <c r="Z892" t="b">
        <v>1</v>
      </c>
      <c r="AA892">
        <v>103</v>
      </c>
      <c r="AB892">
        <v>230</v>
      </c>
      <c r="AC892" t="s">
        <v>68</v>
      </c>
      <c r="AD892" t="b">
        <v>0</v>
      </c>
      <c r="AE892" t="b">
        <v>0</v>
      </c>
      <c r="AF892" t="s">
        <v>69</v>
      </c>
      <c r="AG892" t="s">
        <v>60</v>
      </c>
      <c r="AH892" t="s">
        <v>60</v>
      </c>
      <c r="AI892" t="b">
        <v>1</v>
      </c>
      <c r="AJ892" t="s">
        <v>60</v>
      </c>
      <c r="AK892" t="s">
        <v>60</v>
      </c>
      <c r="AL892" t="s">
        <v>60</v>
      </c>
      <c r="AM892" t="s">
        <v>60</v>
      </c>
      <c r="AN892" t="s">
        <v>60</v>
      </c>
      <c r="AO892" t="s">
        <v>117</v>
      </c>
      <c r="AP892" t="b">
        <v>0</v>
      </c>
      <c r="AQ892" t="b">
        <v>0</v>
      </c>
      <c r="AR892" t="s">
        <v>71</v>
      </c>
      <c r="AS892" t="b">
        <v>0</v>
      </c>
      <c r="AT892" t="s">
        <v>60</v>
      </c>
      <c r="AU892" t="s">
        <v>60</v>
      </c>
      <c r="AX892" t="s">
        <v>60</v>
      </c>
      <c r="AY892" t="s">
        <v>60</v>
      </c>
      <c r="BA892" t="b">
        <v>0</v>
      </c>
      <c r="BB892" t="s">
        <v>60</v>
      </c>
      <c r="BD892" t="s">
        <v>60</v>
      </c>
    </row>
    <row r="893" spans="1:56" x14ac:dyDescent="0.25">
      <c r="A893" t="s">
        <v>341</v>
      </c>
      <c r="B893" t="s">
        <v>350</v>
      </c>
      <c r="C893">
        <v>2104320</v>
      </c>
      <c r="D893" t="s">
        <v>105</v>
      </c>
      <c r="E893" t="s">
        <v>105</v>
      </c>
      <c r="F893" t="s">
        <v>75</v>
      </c>
      <c r="G893" t="s">
        <v>958</v>
      </c>
      <c r="H893" t="str">
        <f>"01609"</f>
        <v>01609</v>
      </c>
      <c r="I893" t="s">
        <v>60</v>
      </c>
      <c r="J893" t="s">
        <v>77</v>
      </c>
      <c r="K893" t="s">
        <v>62</v>
      </c>
      <c r="L893">
        <v>30</v>
      </c>
      <c r="N893" t="str">
        <f t="shared" si="30"/>
        <v>0</v>
      </c>
      <c r="O893">
        <v>30</v>
      </c>
      <c r="P893" t="s">
        <v>78</v>
      </c>
      <c r="Q893" t="s">
        <v>79</v>
      </c>
      <c r="R893" t="s">
        <v>79</v>
      </c>
      <c r="S893" t="s">
        <v>65</v>
      </c>
      <c r="T893" t="s">
        <v>66</v>
      </c>
      <c r="U893" t="s">
        <v>67</v>
      </c>
      <c r="V893" t="s">
        <v>67</v>
      </c>
      <c r="X893" t="b">
        <v>1</v>
      </c>
      <c r="Y893" t="b">
        <v>1</v>
      </c>
      <c r="Z893" t="b">
        <v>1</v>
      </c>
      <c r="AA893">
        <v>103</v>
      </c>
      <c r="AB893">
        <v>230</v>
      </c>
      <c r="AC893" t="s">
        <v>68</v>
      </c>
      <c r="AD893" t="b">
        <v>0</v>
      </c>
      <c r="AE893" t="b">
        <v>0</v>
      </c>
      <c r="AF893" t="s">
        <v>69</v>
      </c>
      <c r="AG893" t="s">
        <v>60</v>
      </c>
      <c r="AH893" t="s">
        <v>60</v>
      </c>
      <c r="AI893" t="b">
        <v>1</v>
      </c>
      <c r="AJ893" t="s">
        <v>60</v>
      </c>
      <c r="AK893" t="s">
        <v>60</v>
      </c>
      <c r="AL893" t="s">
        <v>60</v>
      </c>
      <c r="AM893" t="s">
        <v>60</v>
      </c>
      <c r="AN893" t="s">
        <v>60</v>
      </c>
      <c r="AO893" t="s">
        <v>117</v>
      </c>
      <c r="AP893" t="b">
        <v>0</v>
      </c>
      <c r="AQ893" t="b">
        <v>0</v>
      </c>
      <c r="AR893" t="s">
        <v>71</v>
      </c>
      <c r="AS893" t="b">
        <v>0</v>
      </c>
      <c r="AT893" t="s">
        <v>72</v>
      </c>
      <c r="AU893" t="s">
        <v>60</v>
      </c>
      <c r="AX893" t="s">
        <v>60</v>
      </c>
      <c r="AY893" t="s">
        <v>60</v>
      </c>
      <c r="BA893" t="b">
        <v>0</v>
      </c>
      <c r="BB893" t="s">
        <v>60</v>
      </c>
      <c r="BD893" t="s">
        <v>60</v>
      </c>
    </row>
    <row r="894" spans="1:56" x14ac:dyDescent="0.25">
      <c r="A894" t="s">
        <v>341</v>
      </c>
      <c r="B894" t="s">
        <v>350</v>
      </c>
      <c r="C894">
        <v>2104320</v>
      </c>
      <c r="D894" t="s">
        <v>81</v>
      </c>
      <c r="E894" t="s">
        <v>81</v>
      </c>
      <c r="F894" t="s">
        <v>911</v>
      </c>
      <c r="G894" t="s">
        <v>959</v>
      </c>
      <c r="H894" t="str">
        <f>"01151"</f>
        <v>01151</v>
      </c>
      <c r="I894" t="s">
        <v>60</v>
      </c>
      <c r="J894" t="s">
        <v>913</v>
      </c>
      <c r="K894" t="s">
        <v>62</v>
      </c>
      <c r="L894">
        <v>30</v>
      </c>
      <c r="N894" t="str">
        <f t="shared" si="30"/>
        <v>0</v>
      </c>
      <c r="O894">
        <v>30</v>
      </c>
      <c r="P894" t="s">
        <v>78</v>
      </c>
      <c r="Q894" t="s">
        <v>79</v>
      </c>
      <c r="R894" t="s">
        <v>79</v>
      </c>
      <c r="S894" t="s">
        <v>65</v>
      </c>
      <c r="T894" t="s">
        <v>66</v>
      </c>
      <c r="U894" t="s">
        <v>67</v>
      </c>
      <c r="V894" t="s">
        <v>67</v>
      </c>
      <c r="X894" t="b">
        <v>1</v>
      </c>
      <c r="Y894" t="b">
        <v>1</v>
      </c>
      <c r="Z894" t="b">
        <v>1</v>
      </c>
      <c r="AA894">
        <v>103</v>
      </c>
      <c r="AB894">
        <v>230</v>
      </c>
      <c r="AC894" t="s">
        <v>68</v>
      </c>
      <c r="AD894" t="b">
        <v>0</v>
      </c>
      <c r="AE894" t="b">
        <v>0</v>
      </c>
      <c r="AF894" t="s">
        <v>69</v>
      </c>
      <c r="AG894" t="s">
        <v>60</v>
      </c>
      <c r="AH894" t="s">
        <v>60</v>
      </c>
      <c r="AI894" t="b">
        <v>1</v>
      </c>
      <c r="AJ894" t="s">
        <v>60</v>
      </c>
      <c r="AK894" t="s">
        <v>60</v>
      </c>
      <c r="AL894" t="s">
        <v>60</v>
      </c>
      <c r="AM894" t="s">
        <v>60</v>
      </c>
      <c r="AN894" t="s">
        <v>60</v>
      </c>
      <c r="AO894" t="s">
        <v>117</v>
      </c>
      <c r="AP894" t="b">
        <v>0</v>
      </c>
      <c r="AQ894" t="b">
        <v>0</v>
      </c>
      <c r="AR894" t="s">
        <v>71</v>
      </c>
      <c r="AS894" t="b">
        <v>0</v>
      </c>
      <c r="AT894" t="s">
        <v>60</v>
      </c>
      <c r="AU894" t="s">
        <v>60</v>
      </c>
      <c r="AX894" t="s">
        <v>60</v>
      </c>
      <c r="AY894" t="s">
        <v>60</v>
      </c>
      <c r="BA894" t="b">
        <v>0</v>
      </c>
      <c r="BB894" t="s">
        <v>60</v>
      </c>
      <c r="BD894" t="s">
        <v>60</v>
      </c>
    </row>
    <row r="895" spans="1:56" x14ac:dyDescent="0.25">
      <c r="A895" t="s">
        <v>341</v>
      </c>
      <c r="B895" t="s">
        <v>350</v>
      </c>
      <c r="C895">
        <v>2104320</v>
      </c>
      <c r="D895" t="s">
        <v>81</v>
      </c>
      <c r="E895" t="s">
        <v>81</v>
      </c>
      <c r="F895" t="s">
        <v>911</v>
      </c>
      <c r="G895" t="s">
        <v>960</v>
      </c>
      <c r="H895" t="str">
        <f>"01151"</f>
        <v>01151</v>
      </c>
      <c r="I895" t="s">
        <v>60</v>
      </c>
      <c r="J895" t="s">
        <v>913</v>
      </c>
      <c r="K895" t="s">
        <v>62</v>
      </c>
      <c r="L895">
        <v>30</v>
      </c>
      <c r="N895" t="str">
        <f t="shared" si="30"/>
        <v>0</v>
      </c>
      <c r="O895">
        <v>30</v>
      </c>
      <c r="P895" t="s">
        <v>63</v>
      </c>
      <c r="Q895" t="s">
        <v>79</v>
      </c>
      <c r="R895" t="s">
        <v>79</v>
      </c>
      <c r="S895" t="s">
        <v>65</v>
      </c>
      <c r="T895" t="s">
        <v>66</v>
      </c>
      <c r="U895" t="s">
        <v>67</v>
      </c>
      <c r="V895" t="s">
        <v>67</v>
      </c>
      <c r="X895" t="b">
        <v>1</v>
      </c>
      <c r="Y895" t="b">
        <v>1</v>
      </c>
      <c r="Z895" t="b">
        <v>1</v>
      </c>
      <c r="AA895">
        <v>103</v>
      </c>
      <c r="AB895">
        <v>230</v>
      </c>
      <c r="AC895" t="s">
        <v>68</v>
      </c>
      <c r="AD895" t="b">
        <v>0</v>
      </c>
      <c r="AE895" t="b">
        <v>0</v>
      </c>
      <c r="AF895" t="s">
        <v>69</v>
      </c>
      <c r="AG895" t="s">
        <v>60</v>
      </c>
      <c r="AH895" t="s">
        <v>60</v>
      </c>
      <c r="AI895" t="b">
        <v>1</v>
      </c>
      <c r="AJ895" t="s">
        <v>60</v>
      </c>
      <c r="AK895" t="s">
        <v>60</v>
      </c>
      <c r="AL895" t="s">
        <v>60</v>
      </c>
      <c r="AM895" t="s">
        <v>60</v>
      </c>
      <c r="AN895" t="s">
        <v>60</v>
      </c>
      <c r="AO895" t="s">
        <v>117</v>
      </c>
      <c r="AP895" t="b">
        <v>0</v>
      </c>
      <c r="AQ895" t="b">
        <v>0</v>
      </c>
      <c r="AR895" t="s">
        <v>71</v>
      </c>
      <c r="AS895" t="b">
        <v>0</v>
      </c>
      <c r="AT895" t="s">
        <v>60</v>
      </c>
      <c r="AU895" t="s">
        <v>60</v>
      </c>
      <c r="AX895" t="s">
        <v>60</v>
      </c>
      <c r="AY895" t="s">
        <v>60</v>
      </c>
      <c r="BA895" t="b">
        <v>0</v>
      </c>
      <c r="BB895" t="s">
        <v>60</v>
      </c>
      <c r="BD895" t="s">
        <v>60</v>
      </c>
    </row>
    <row r="896" spans="1:56" x14ac:dyDescent="0.25">
      <c r="A896" t="s">
        <v>341</v>
      </c>
      <c r="B896" t="s">
        <v>350</v>
      </c>
      <c r="C896">
        <v>2104320</v>
      </c>
      <c r="D896" t="s">
        <v>105</v>
      </c>
      <c r="E896" t="s">
        <v>105</v>
      </c>
      <c r="F896" t="s">
        <v>911</v>
      </c>
      <c r="G896" t="s">
        <v>961</v>
      </c>
      <c r="H896" t="str">
        <f>"01151"</f>
        <v>01151</v>
      </c>
      <c r="I896" t="s">
        <v>60</v>
      </c>
      <c r="J896" t="s">
        <v>913</v>
      </c>
      <c r="K896" t="s">
        <v>62</v>
      </c>
      <c r="L896">
        <v>30</v>
      </c>
      <c r="N896" t="str">
        <f t="shared" si="30"/>
        <v>0</v>
      </c>
      <c r="O896">
        <v>30</v>
      </c>
      <c r="P896" t="s">
        <v>78</v>
      </c>
      <c r="Q896" t="s">
        <v>79</v>
      </c>
      <c r="R896" t="s">
        <v>79</v>
      </c>
      <c r="S896" t="s">
        <v>65</v>
      </c>
      <c r="T896" t="s">
        <v>66</v>
      </c>
      <c r="U896" t="s">
        <v>67</v>
      </c>
      <c r="V896" t="s">
        <v>67</v>
      </c>
      <c r="X896" t="b">
        <v>1</v>
      </c>
      <c r="Y896" t="b">
        <v>1</v>
      </c>
      <c r="Z896" t="b">
        <v>1</v>
      </c>
      <c r="AA896">
        <v>103</v>
      </c>
      <c r="AB896">
        <v>230</v>
      </c>
      <c r="AC896" t="s">
        <v>68</v>
      </c>
      <c r="AD896" t="b">
        <v>0</v>
      </c>
      <c r="AE896" t="b">
        <v>0</v>
      </c>
      <c r="AF896" t="s">
        <v>69</v>
      </c>
      <c r="AG896" t="s">
        <v>60</v>
      </c>
      <c r="AH896" t="s">
        <v>60</v>
      </c>
      <c r="AI896" t="b">
        <v>1</v>
      </c>
      <c r="AJ896" t="s">
        <v>60</v>
      </c>
      <c r="AK896" t="s">
        <v>60</v>
      </c>
      <c r="AL896" t="s">
        <v>60</v>
      </c>
      <c r="AM896" t="s">
        <v>60</v>
      </c>
      <c r="AN896" t="s">
        <v>166</v>
      </c>
      <c r="AO896" t="s">
        <v>117</v>
      </c>
      <c r="AP896" t="b">
        <v>0</v>
      </c>
      <c r="AQ896" t="b">
        <v>0</v>
      </c>
      <c r="AR896" t="s">
        <v>71</v>
      </c>
      <c r="AS896" t="b">
        <v>0</v>
      </c>
      <c r="AT896" t="s">
        <v>72</v>
      </c>
      <c r="AU896" t="s">
        <v>60</v>
      </c>
      <c r="AX896" t="s">
        <v>60</v>
      </c>
      <c r="AY896" t="s">
        <v>60</v>
      </c>
      <c r="BA896" t="b">
        <v>0</v>
      </c>
      <c r="BB896" t="s">
        <v>60</v>
      </c>
      <c r="BD896" t="s">
        <v>60</v>
      </c>
    </row>
    <row r="897" spans="1:56" x14ac:dyDescent="0.25">
      <c r="A897" t="s">
        <v>341</v>
      </c>
      <c r="B897" t="s">
        <v>350</v>
      </c>
      <c r="C897">
        <v>2104320</v>
      </c>
      <c r="D897" t="s">
        <v>102</v>
      </c>
      <c r="E897" t="s">
        <v>102</v>
      </c>
      <c r="F897" t="s">
        <v>59</v>
      </c>
      <c r="G897" t="s">
        <v>962</v>
      </c>
      <c r="H897" t="str">
        <f>"01250"</f>
        <v>01250</v>
      </c>
      <c r="I897" t="s">
        <v>60</v>
      </c>
      <c r="J897" t="s">
        <v>61</v>
      </c>
      <c r="K897" t="s">
        <v>62</v>
      </c>
      <c r="L897">
        <v>30</v>
      </c>
      <c r="N897" t="str">
        <f t="shared" si="30"/>
        <v>0</v>
      </c>
      <c r="O897">
        <v>30</v>
      </c>
      <c r="P897" t="s">
        <v>63</v>
      </c>
      <c r="Q897" t="s">
        <v>79</v>
      </c>
      <c r="R897" t="s">
        <v>79</v>
      </c>
      <c r="S897" t="s">
        <v>65</v>
      </c>
      <c r="T897" t="s">
        <v>66</v>
      </c>
      <c r="U897" t="s">
        <v>67</v>
      </c>
      <c r="V897" t="s">
        <v>67</v>
      </c>
      <c r="X897" t="b">
        <v>1</v>
      </c>
      <c r="Y897" t="b">
        <v>1</v>
      </c>
      <c r="Z897" t="b">
        <v>1</v>
      </c>
      <c r="AA897">
        <v>103</v>
      </c>
      <c r="AB897">
        <v>230</v>
      </c>
      <c r="AC897" t="s">
        <v>68</v>
      </c>
      <c r="AD897" t="b">
        <v>0</v>
      </c>
      <c r="AE897" t="b">
        <v>0</v>
      </c>
      <c r="AF897" t="s">
        <v>69</v>
      </c>
      <c r="AG897" t="s">
        <v>60</v>
      </c>
      <c r="AH897" t="s">
        <v>60</v>
      </c>
      <c r="AI897" t="b">
        <v>1</v>
      </c>
      <c r="AJ897" t="s">
        <v>60</v>
      </c>
      <c r="AK897" t="s">
        <v>60</v>
      </c>
      <c r="AL897" t="s">
        <v>60</v>
      </c>
      <c r="AM897" t="s">
        <v>60</v>
      </c>
      <c r="AN897" t="s">
        <v>166</v>
      </c>
      <c r="AO897" t="s">
        <v>117</v>
      </c>
      <c r="AP897" t="b">
        <v>0</v>
      </c>
      <c r="AQ897" t="b">
        <v>0</v>
      </c>
      <c r="AR897" t="s">
        <v>71</v>
      </c>
      <c r="AS897" t="b">
        <v>0</v>
      </c>
      <c r="AT897" t="s">
        <v>72</v>
      </c>
      <c r="AU897" t="s">
        <v>60</v>
      </c>
      <c r="AX897" t="s">
        <v>60</v>
      </c>
      <c r="AY897" t="s">
        <v>60</v>
      </c>
      <c r="BA897" t="b">
        <v>0</v>
      </c>
      <c r="BB897" t="s">
        <v>60</v>
      </c>
      <c r="BD897" t="s">
        <v>60</v>
      </c>
    </row>
    <row r="898" spans="1:56" x14ac:dyDescent="0.25">
      <c r="A898" t="s">
        <v>341</v>
      </c>
      <c r="B898" t="s">
        <v>350</v>
      </c>
      <c r="C898">
        <v>2104320</v>
      </c>
      <c r="D898" t="s">
        <v>98</v>
      </c>
      <c r="E898" t="s">
        <v>98</v>
      </c>
      <c r="F898" t="s">
        <v>59</v>
      </c>
      <c r="G898" t="s">
        <v>963</v>
      </c>
      <c r="H898" t="str">
        <f>"01250"</f>
        <v>01250</v>
      </c>
      <c r="I898" t="s">
        <v>60</v>
      </c>
      <c r="J898" t="s">
        <v>61</v>
      </c>
      <c r="K898" t="s">
        <v>62</v>
      </c>
      <c r="L898">
        <v>30</v>
      </c>
      <c r="N898" t="str">
        <f t="shared" si="30"/>
        <v>0</v>
      </c>
      <c r="O898">
        <v>30</v>
      </c>
      <c r="P898" t="s">
        <v>78</v>
      </c>
      <c r="Q898" t="s">
        <v>79</v>
      </c>
      <c r="R898" t="s">
        <v>79</v>
      </c>
      <c r="S898" t="s">
        <v>65</v>
      </c>
      <c r="T898" t="s">
        <v>66</v>
      </c>
      <c r="U898" t="s">
        <v>67</v>
      </c>
      <c r="V898" t="s">
        <v>67</v>
      </c>
      <c r="X898" t="b">
        <v>1</v>
      </c>
      <c r="Y898" t="b">
        <v>1</v>
      </c>
      <c r="Z898" t="b">
        <v>1</v>
      </c>
      <c r="AA898">
        <v>103</v>
      </c>
      <c r="AB898">
        <v>230</v>
      </c>
      <c r="AC898" t="s">
        <v>68</v>
      </c>
      <c r="AD898" t="b">
        <v>0</v>
      </c>
      <c r="AE898" t="b">
        <v>0</v>
      </c>
      <c r="AF898" t="s">
        <v>69</v>
      </c>
      <c r="AG898" t="s">
        <v>60</v>
      </c>
      <c r="AH898" t="s">
        <v>60</v>
      </c>
      <c r="AI898" t="b">
        <v>1</v>
      </c>
      <c r="AJ898" t="s">
        <v>60</v>
      </c>
      <c r="AK898" t="s">
        <v>60</v>
      </c>
      <c r="AL898" t="s">
        <v>60</v>
      </c>
      <c r="AM898" t="s">
        <v>60</v>
      </c>
      <c r="AN898" t="s">
        <v>166</v>
      </c>
      <c r="AO898" t="s">
        <v>117</v>
      </c>
      <c r="AP898" t="b">
        <v>0</v>
      </c>
      <c r="AQ898" t="b">
        <v>0</v>
      </c>
      <c r="AR898" t="s">
        <v>71</v>
      </c>
      <c r="AS898" t="b">
        <v>0</v>
      </c>
      <c r="AT898" t="s">
        <v>72</v>
      </c>
      <c r="AU898" t="s">
        <v>60</v>
      </c>
      <c r="AX898" t="s">
        <v>60</v>
      </c>
      <c r="AY898" t="s">
        <v>60</v>
      </c>
      <c r="BA898" t="b">
        <v>0</v>
      </c>
      <c r="BB898" t="s">
        <v>60</v>
      </c>
      <c r="BD898" t="s">
        <v>60</v>
      </c>
    </row>
    <row r="899" spans="1:56" x14ac:dyDescent="0.25">
      <c r="A899" t="s">
        <v>341</v>
      </c>
      <c r="B899" t="s">
        <v>350</v>
      </c>
      <c r="C899">
        <v>2104320</v>
      </c>
      <c r="D899" t="s">
        <v>58</v>
      </c>
      <c r="E899" t="s">
        <v>58</v>
      </c>
      <c r="F899" t="s">
        <v>911</v>
      </c>
      <c r="G899" t="s">
        <v>964</v>
      </c>
      <c r="H899" t="str">
        <f>"01151"</f>
        <v>01151</v>
      </c>
      <c r="I899" t="s">
        <v>60</v>
      </c>
      <c r="J899" t="s">
        <v>913</v>
      </c>
      <c r="K899" t="s">
        <v>62</v>
      </c>
      <c r="L899">
        <v>30</v>
      </c>
      <c r="N899" t="str">
        <f t="shared" si="30"/>
        <v>0</v>
      </c>
      <c r="O899">
        <v>30</v>
      </c>
      <c r="P899" t="s">
        <v>63</v>
      </c>
      <c r="Q899" t="s">
        <v>79</v>
      </c>
      <c r="R899" t="s">
        <v>79</v>
      </c>
      <c r="S899" t="s">
        <v>65</v>
      </c>
      <c r="T899" t="s">
        <v>66</v>
      </c>
      <c r="U899" t="s">
        <v>67</v>
      </c>
      <c r="V899" t="s">
        <v>67</v>
      </c>
      <c r="X899" t="b">
        <v>1</v>
      </c>
      <c r="Y899" t="b">
        <v>1</v>
      </c>
      <c r="Z899" t="b">
        <v>1</v>
      </c>
      <c r="AA899">
        <v>103</v>
      </c>
      <c r="AB899">
        <v>230</v>
      </c>
      <c r="AC899" t="s">
        <v>68</v>
      </c>
      <c r="AD899" t="b">
        <v>0</v>
      </c>
      <c r="AE899" t="b">
        <v>0</v>
      </c>
      <c r="AF899" t="s">
        <v>69</v>
      </c>
      <c r="AG899" t="s">
        <v>60</v>
      </c>
      <c r="AH899" t="s">
        <v>60</v>
      </c>
      <c r="AI899" t="b">
        <v>1</v>
      </c>
      <c r="AJ899" t="s">
        <v>60</v>
      </c>
      <c r="AK899" t="s">
        <v>60</v>
      </c>
      <c r="AL899" t="s">
        <v>60</v>
      </c>
      <c r="AM899" t="s">
        <v>60</v>
      </c>
      <c r="AN899" t="s">
        <v>166</v>
      </c>
      <c r="AO899" t="s">
        <v>117</v>
      </c>
      <c r="AP899" t="b">
        <v>0</v>
      </c>
      <c r="AQ899" t="b">
        <v>0</v>
      </c>
      <c r="AR899" t="s">
        <v>71</v>
      </c>
      <c r="AS899" t="b">
        <v>0</v>
      </c>
      <c r="AT899" t="s">
        <v>72</v>
      </c>
      <c r="AU899" t="s">
        <v>60</v>
      </c>
      <c r="AX899" t="s">
        <v>60</v>
      </c>
      <c r="AY899" t="s">
        <v>60</v>
      </c>
      <c r="BA899" t="b">
        <v>0</v>
      </c>
      <c r="BB899" t="s">
        <v>60</v>
      </c>
      <c r="BD899" t="s">
        <v>60</v>
      </c>
    </row>
    <row r="900" spans="1:56" x14ac:dyDescent="0.25">
      <c r="A900" t="s">
        <v>161</v>
      </c>
      <c r="B900" t="s">
        <v>857</v>
      </c>
      <c r="C900">
        <v>1001320</v>
      </c>
      <c r="D900" t="s">
        <v>73</v>
      </c>
      <c r="E900" t="s">
        <v>73</v>
      </c>
      <c r="G900" t="s">
        <v>782</v>
      </c>
      <c r="H900">
        <v>99814</v>
      </c>
      <c r="I900" t="s">
        <v>60</v>
      </c>
      <c r="J900" t="s">
        <v>883</v>
      </c>
      <c r="K900" t="s">
        <v>62</v>
      </c>
      <c r="L900">
        <v>25</v>
      </c>
      <c r="N900" t="str">
        <f t="shared" si="30"/>
        <v>0</v>
      </c>
      <c r="O900">
        <v>25</v>
      </c>
      <c r="P900" t="s">
        <v>96</v>
      </c>
      <c r="Q900" t="s">
        <v>64</v>
      </c>
      <c r="R900" t="s">
        <v>79</v>
      </c>
      <c r="S900" t="s">
        <v>65</v>
      </c>
      <c r="T900" t="s">
        <v>66</v>
      </c>
      <c r="U900" t="s">
        <v>67</v>
      </c>
      <c r="V900" t="s">
        <v>67</v>
      </c>
      <c r="X900" t="b">
        <v>1</v>
      </c>
      <c r="Y900" t="b">
        <v>1</v>
      </c>
      <c r="Z900" t="b">
        <v>1</v>
      </c>
      <c r="AA900">
        <v>103</v>
      </c>
      <c r="AB900">
        <v>230</v>
      </c>
      <c r="AC900" t="s">
        <v>68</v>
      </c>
      <c r="AD900" t="b">
        <v>0</v>
      </c>
      <c r="AE900" t="b">
        <v>0</v>
      </c>
      <c r="AF900" t="s">
        <v>69</v>
      </c>
      <c r="AG900" t="s">
        <v>60</v>
      </c>
      <c r="AH900" t="s">
        <v>60</v>
      </c>
      <c r="AI900" t="b">
        <v>1</v>
      </c>
      <c r="AJ900" t="s">
        <v>92</v>
      </c>
      <c r="AK900" t="s">
        <v>60</v>
      </c>
      <c r="AL900" t="s">
        <v>60</v>
      </c>
      <c r="AM900" t="s">
        <v>60</v>
      </c>
      <c r="AN900" t="s">
        <v>166</v>
      </c>
      <c r="AO900" t="s">
        <v>70</v>
      </c>
      <c r="AP900" t="b">
        <v>0</v>
      </c>
      <c r="AQ900" t="b">
        <v>0</v>
      </c>
      <c r="AR900" t="s">
        <v>71</v>
      </c>
      <c r="AS900" t="b">
        <v>0</v>
      </c>
      <c r="AT900" t="s">
        <v>72</v>
      </c>
      <c r="AU900" t="s">
        <v>60</v>
      </c>
      <c r="AX900" t="s">
        <v>60</v>
      </c>
      <c r="AY900" t="s">
        <v>60</v>
      </c>
      <c r="BA900" t="b">
        <v>0</v>
      </c>
      <c r="BB900" t="s">
        <v>60</v>
      </c>
      <c r="BD900" t="s">
        <v>60</v>
      </c>
    </row>
    <row r="901" spans="1:56" x14ac:dyDescent="0.25">
      <c r="A901" t="s">
        <v>247</v>
      </c>
      <c r="B901" t="s">
        <v>741</v>
      </c>
      <c r="C901">
        <v>1200310</v>
      </c>
      <c r="D901" t="s">
        <v>98</v>
      </c>
      <c r="E901" t="s">
        <v>98</v>
      </c>
      <c r="F901" t="s">
        <v>742</v>
      </c>
      <c r="G901" t="s">
        <v>735</v>
      </c>
      <c r="H901" t="str">
        <f>"01106"</f>
        <v>01106</v>
      </c>
      <c r="I901" t="s">
        <v>60</v>
      </c>
      <c r="J901" t="s">
        <v>744</v>
      </c>
      <c r="K901" t="s">
        <v>62</v>
      </c>
      <c r="L901">
        <v>25</v>
      </c>
      <c r="N901" t="str">
        <f t="shared" si="30"/>
        <v>0</v>
      </c>
      <c r="O901">
        <v>25</v>
      </c>
      <c r="P901" t="s">
        <v>96</v>
      </c>
      <c r="Q901" t="s">
        <v>79</v>
      </c>
      <c r="R901" t="s">
        <v>79</v>
      </c>
      <c r="S901" t="s">
        <v>65</v>
      </c>
      <c r="T901" t="s">
        <v>66</v>
      </c>
      <c r="U901" t="s">
        <v>67</v>
      </c>
      <c r="V901" t="s">
        <v>67</v>
      </c>
      <c r="X901" t="b">
        <v>1</v>
      </c>
      <c r="Y901" t="b">
        <v>1</v>
      </c>
      <c r="Z901" t="b">
        <v>1</v>
      </c>
      <c r="AA901">
        <v>103</v>
      </c>
      <c r="AB901">
        <v>230</v>
      </c>
      <c r="AC901" t="s">
        <v>68</v>
      </c>
      <c r="AD901" t="b">
        <v>0</v>
      </c>
      <c r="AE901" t="b">
        <v>0</v>
      </c>
      <c r="AF901" t="s">
        <v>69</v>
      </c>
      <c r="AG901" t="s">
        <v>60</v>
      </c>
      <c r="AH901" t="s">
        <v>60</v>
      </c>
      <c r="AI901" t="b">
        <v>1</v>
      </c>
      <c r="AJ901" t="s">
        <v>60</v>
      </c>
      <c r="AK901" t="s">
        <v>60</v>
      </c>
      <c r="AL901" t="s">
        <v>60</v>
      </c>
      <c r="AM901" t="s">
        <v>60</v>
      </c>
      <c r="AN901" t="s">
        <v>166</v>
      </c>
      <c r="AO901" t="s">
        <v>70</v>
      </c>
      <c r="AP901" t="b">
        <v>0</v>
      </c>
      <c r="AQ901" t="b">
        <v>0</v>
      </c>
      <c r="AR901" t="s">
        <v>71</v>
      </c>
      <c r="AS901" t="b">
        <v>0</v>
      </c>
      <c r="AT901" t="s">
        <v>72</v>
      </c>
      <c r="AU901" t="s">
        <v>60</v>
      </c>
      <c r="AX901" t="s">
        <v>60</v>
      </c>
      <c r="AY901" t="s">
        <v>60</v>
      </c>
      <c r="BA901" t="b">
        <v>0</v>
      </c>
      <c r="BB901" t="s">
        <v>60</v>
      </c>
      <c r="BD901" t="s">
        <v>60</v>
      </c>
    </row>
    <row r="902" spans="1:56" x14ac:dyDescent="0.25">
      <c r="A902" t="s">
        <v>394</v>
      </c>
      <c r="B902" t="s">
        <v>816</v>
      </c>
      <c r="C902">
        <v>8207310</v>
      </c>
      <c r="D902" t="s">
        <v>58</v>
      </c>
      <c r="E902" t="s">
        <v>58</v>
      </c>
      <c r="F902" t="s">
        <v>396</v>
      </c>
      <c r="G902" t="s">
        <v>439</v>
      </c>
      <c r="H902" t="str">
        <f>"01107"</f>
        <v>01107</v>
      </c>
      <c r="I902" t="s">
        <v>60</v>
      </c>
      <c r="J902" t="s">
        <v>397</v>
      </c>
      <c r="K902" t="s">
        <v>62</v>
      </c>
      <c r="L902">
        <v>28</v>
      </c>
      <c r="N902" t="str">
        <f t="shared" si="30"/>
        <v>0</v>
      </c>
      <c r="O902">
        <v>28</v>
      </c>
      <c r="P902" t="s">
        <v>96</v>
      </c>
      <c r="Q902" t="s">
        <v>79</v>
      </c>
      <c r="R902" t="s">
        <v>79</v>
      </c>
      <c r="S902" t="s">
        <v>65</v>
      </c>
      <c r="T902" t="s">
        <v>66</v>
      </c>
      <c r="U902" t="s">
        <v>67</v>
      </c>
      <c r="V902" t="s">
        <v>67</v>
      </c>
      <c r="X902" t="b">
        <v>1</v>
      </c>
      <c r="Y902" t="b">
        <v>1</v>
      </c>
      <c r="Z902" t="b">
        <v>1</v>
      </c>
      <c r="AA902">
        <v>300</v>
      </c>
      <c r="AB902">
        <v>230</v>
      </c>
      <c r="AC902" t="s">
        <v>68</v>
      </c>
      <c r="AD902" t="b">
        <v>0</v>
      </c>
      <c r="AE902" t="b">
        <v>0</v>
      </c>
      <c r="AF902" t="s">
        <v>69</v>
      </c>
      <c r="AG902" t="s">
        <v>60</v>
      </c>
      <c r="AH902" t="s">
        <v>60</v>
      </c>
      <c r="AI902" t="b">
        <v>1</v>
      </c>
      <c r="AJ902" t="s">
        <v>60</v>
      </c>
      <c r="AK902" t="s">
        <v>60</v>
      </c>
      <c r="AL902" t="s">
        <v>60</v>
      </c>
      <c r="AM902" t="s">
        <v>60</v>
      </c>
      <c r="AN902" t="s">
        <v>166</v>
      </c>
      <c r="AO902" t="s">
        <v>117</v>
      </c>
      <c r="AP902" t="b">
        <v>0</v>
      </c>
      <c r="AQ902" t="b">
        <v>0</v>
      </c>
      <c r="AR902" t="s">
        <v>71</v>
      </c>
      <c r="AS902" t="b">
        <v>0</v>
      </c>
      <c r="AT902" t="s">
        <v>72</v>
      </c>
      <c r="AU902" t="s">
        <v>60</v>
      </c>
      <c r="AX902" t="s">
        <v>60</v>
      </c>
      <c r="AY902" t="s">
        <v>60</v>
      </c>
      <c r="BA902" t="b">
        <v>0</v>
      </c>
      <c r="BB902" t="s">
        <v>60</v>
      </c>
      <c r="BC902">
        <v>8209600</v>
      </c>
      <c r="BD902" t="s">
        <v>60</v>
      </c>
    </row>
    <row r="903" spans="1:56" x14ac:dyDescent="0.25">
      <c r="A903" t="s">
        <v>306</v>
      </c>
      <c r="B903" t="s">
        <v>469</v>
      </c>
      <c r="C903">
        <v>2001380</v>
      </c>
      <c r="D903" t="s">
        <v>58</v>
      </c>
      <c r="E903" t="s">
        <v>58</v>
      </c>
      <c r="G903" t="s">
        <v>544</v>
      </c>
      <c r="H903" t="str">
        <f>"01503"</f>
        <v>01503</v>
      </c>
      <c r="I903" t="s">
        <v>60</v>
      </c>
      <c r="J903" t="s">
        <v>470</v>
      </c>
      <c r="K903" t="s">
        <v>62</v>
      </c>
      <c r="L903">
        <v>30</v>
      </c>
      <c r="N903" t="str">
        <f t="shared" si="30"/>
        <v>0</v>
      </c>
      <c r="O903">
        <v>30</v>
      </c>
      <c r="P903" t="s">
        <v>96</v>
      </c>
      <c r="Q903" t="s">
        <v>64</v>
      </c>
      <c r="R903" t="s">
        <v>79</v>
      </c>
      <c r="S903" t="s">
        <v>65</v>
      </c>
      <c r="T903" t="s">
        <v>66</v>
      </c>
      <c r="U903" t="s">
        <v>67</v>
      </c>
      <c r="V903" t="s">
        <v>67</v>
      </c>
      <c r="X903" t="b">
        <v>1</v>
      </c>
      <c r="Y903" t="b">
        <v>1</v>
      </c>
      <c r="Z903" t="b">
        <v>1</v>
      </c>
      <c r="AA903">
        <v>103</v>
      </c>
      <c r="AB903">
        <v>230</v>
      </c>
      <c r="AC903" t="s">
        <v>68</v>
      </c>
      <c r="AD903" t="b">
        <v>0</v>
      </c>
      <c r="AE903" t="b">
        <v>0</v>
      </c>
      <c r="AF903" t="s">
        <v>69</v>
      </c>
      <c r="AG903" t="s">
        <v>60</v>
      </c>
      <c r="AH903" t="s">
        <v>60</v>
      </c>
      <c r="AI903" t="b">
        <v>1</v>
      </c>
      <c r="AJ903" t="s">
        <v>60</v>
      </c>
      <c r="AK903" t="s">
        <v>60</v>
      </c>
      <c r="AL903" t="s">
        <v>60</v>
      </c>
      <c r="AM903" t="s">
        <v>60</v>
      </c>
      <c r="AN903" t="s">
        <v>166</v>
      </c>
      <c r="AO903" t="s">
        <v>70</v>
      </c>
      <c r="AP903" t="b">
        <v>0</v>
      </c>
      <c r="AQ903" t="b">
        <v>0</v>
      </c>
      <c r="AR903" t="s">
        <v>71</v>
      </c>
      <c r="AS903" t="b">
        <v>0</v>
      </c>
      <c r="AT903" t="s">
        <v>72</v>
      </c>
      <c r="AU903" t="s">
        <v>60</v>
      </c>
      <c r="AX903" t="s">
        <v>60</v>
      </c>
      <c r="AY903" t="s">
        <v>60</v>
      </c>
      <c r="BA903" t="b">
        <v>0</v>
      </c>
      <c r="BB903" t="s">
        <v>60</v>
      </c>
      <c r="BD903" t="s">
        <v>60</v>
      </c>
    </row>
    <row r="904" spans="1:56" x14ac:dyDescent="0.25">
      <c r="A904" t="s">
        <v>360</v>
      </c>
      <c r="B904" t="s">
        <v>371</v>
      </c>
      <c r="C904">
        <v>8772110</v>
      </c>
      <c r="D904" t="s">
        <v>81</v>
      </c>
      <c r="E904" t="s">
        <v>81</v>
      </c>
      <c r="F904" t="s">
        <v>372</v>
      </c>
      <c r="G904" t="s">
        <v>439</v>
      </c>
      <c r="H904" t="str">
        <f>"01351"</f>
        <v>01351</v>
      </c>
      <c r="I904" t="s">
        <v>60</v>
      </c>
      <c r="J904" t="s">
        <v>373</v>
      </c>
      <c r="K904" t="s">
        <v>62</v>
      </c>
      <c r="L904">
        <v>32</v>
      </c>
      <c r="N904" t="str">
        <f t="shared" si="30"/>
        <v>0</v>
      </c>
      <c r="O904">
        <v>32</v>
      </c>
      <c r="P904" t="s">
        <v>96</v>
      </c>
      <c r="Q904" t="s">
        <v>79</v>
      </c>
      <c r="R904" t="s">
        <v>79</v>
      </c>
      <c r="S904" t="s">
        <v>65</v>
      </c>
      <c r="T904" t="s">
        <v>66</v>
      </c>
      <c r="U904" t="s">
        <v>67</v>
      </c>
      <c r="V904" t="s">
        <v>67</v>
      </c>
      <c r="X904" t="b">
        <v>1</v>
      </c>
      <c r="Y904" t="b">
        <v>1</v>
      </c>
      <c r="Z904" t="b">
        <v>1</v>
      </c>
      <c r="AA904">
        <v>300</v>
      </c>
      <c r="AB904">
        <v>230</v>
      </c>
      <c r="AC904" t="s">
        <v>68</v>
      </c>
      <c r="AD904" t="b">
        <v>0</v>
      </c>
      <c r="AE904" t="b">
        <v>0</v>
      </c>
      <c r="AF904" t="s">
        <v>69</v>
      </c>
      <c r="AG904" t="s">
        <v>60</v>
      </c>
      <c r="AH904" t="s">
        <v>60</v>
      </c>
      <c r="AI904" t="b">
        <v>1</v>
      </c>
      <c r="AJ904" t="s">
        <v>60</v>
      </c>
      <c r="AK904" t="s">
        <v>60</v>
      </c>
      <c r="AL904" t="s">
        <v>60</v>
      </c>
      <c r="AM904" t="s">
        <v>60</v>
      </c>
      <c r="AN904" t="s">
        <v>166</v>
      </c>
      <c r="AO904" t="s">
        <v>117</v>
      </c>
      <c r="AP904" t="b">
        <v>0</v>
      </c>
      <c r="AQ904" t="b">
        <v>0</v>
      </c>
      <c r="AR904" t="s">
        <v>71</v>
      </c>
      <c r="AS904" t="b">
        <v>0</v>
      </c>
      <c r="AT904" t="s">
        <v>72</v>
      </c>
      <c r="AU904" t="s">
        <v>60</v>
      </c>
      <c r="AX904" t="s">
        <v>60</v>
      </c>
      <c r="AY904" t="s">
        <v>60</v>
      </c>
      <c r="BA904" t="b">
        <v>0</v>
      </c>
      <c r="BB904" t="s">
        <v>60</v>
      </c>
      <c r="BC904">
        <v>8772100</v>
      </c>
      <c r="BD904" t="s">
        <v>60</v>
      </c>
    </row>
    <row r="905" spans="1:56" x14ac:dyDescent="0.25">
      <c r="A905" t="s">
        <v>287</v>
      </c>
      <c r="B905" t="s">
        <v>295</v>
      </c>
      <c r="C905">
        <v>1501340</v>
      </c>
      <c r="D905" t="s">
        <v>81</v>
      </c>
      <c r="E905" t="s">
        <v>81</v>
      </c>
      <c r="F905" t="s">
        <v>289</v>
      </c>
      <c r="G905" t="s">
        <v>439</v>
      </c>
      <c r="H905" t="str">
        <f>"01804"</f>
        <v>01804</v>
      </c>
      <c r="I905" t="s">
        <v>60</v>
      </c>
      <c r="J905" t="s">
        <v>290</v>
      </c>
      <c r="K905" t="s">
        <v>62</v>
      </c>
      <c r="L905">
        <v>37</v>
      </c>
      <c r="N905" t="str">
        <f t="shared" si="30"/>
        <v>0</v>
      </c>
      <c r="O905">
        <v>37</v>
      </c>
      <c r="P905" t="s">
        <v>78</v>
      </c>
      <c r="Q905" t="s">
        <v>79</v>
      </c>
      <c r="R905" t="s">
        <v>79</v>
      </c>
      <c r="S905" t="s">
        <v>65</v>
      </c>
      <c r="T905" t="s">
        <v>66</v>
      </c>
      <c r="U905" t="s">
        <v>67</v>
      </c>
      <c r="V905" t="s">
        <v>67</v>
      </c>
      <c r="X905" t="b">
        <v>1</v>
      </c>
      <c r="Y905" t="b">
        <v>1</v>
      </c>
      <c r="Z905" t="b">
        <v>1</v>
      </c>
      <c r="AA905">
        <v>103</v>
      </c>
      <c r="AB905">
        <v>230</v>
      </c>
      <c r="AC905" t="s">
        <v>68</v>
      </c>
      <c r="AD905" t="b">
        <v>0</v>
      </c>
      <c r="AE905" t="b">
        <v>0</v>
      </c>
      <c r="AF905" t="s">
        <v>69</v>
      </c>
      <c r="AG905" t="s">
        <v>60</v>
      </c>
      <c r="AH905" t="s">
        <v>60</v>
      </c>
      <c r="AI905" t="b">
        <v>1</v>
      </c>
      <c r="AJ905" t="s">
        <v>60</v>
      </c>
      <c r="AK905" t="s">
        <v>60</v>
      </c>
      <c r="AL905" t="s">
        <v>60</v>
      </c>
      <c r="AM905" t="s">
        <v>60</v>
      </c>
      <c r="AN905" t="s">
        <v>166</v>
      </c>
      <c r="AO905" t="s">
        <v>117</v>
      </c>
      <c r="AP905" t="b">
        <v>0</v>
      </c>
      <c r="AQ905" t="b">
        <v>0</v>
      </c>
      <c r="AR905" t="s">
        <v>71</v>
      </c>
      <c r="AS905" t="b">
        <v>0</v>
      </c>
      <c r="AT905" t="s">
        <v>72</v>
      </c>
      <c r="AU905" t="s">
        <v>60</v>
      </c>
      <c r="AX905" t="s">
        <v>60</v>
      </c>
      <c r="AY905" t="s">
        <v>60</v>
      </c>
      <c r="BA905" t="b">
        <v>0</v>
      </c>
      <c r="BB905" t="s">
        <v>60</v>
      </c>
      <c r="BD905" t="s">
        <v>60</v>
      </c>
    </row>
    <row r="906" spans="1:56" x14ac:dyDescent="0.25">
      <c r="A906" t="s">
        <v>287</v>
      </c>
      <c r="B906" t="s">
        <v>295</v>
      </c>
      <c r="C906">
        <v>1501340</v>
      </c>
      <c r="D906" t="s">
        <v>81</v>
      </c>
      <c r="E906" t="s">
        <v>81</v>
      </c>
      <c r="F906" t="s">
        <v>289</v>
      </c>
      <c r="G906" t="s">
        <v>544</v>
      </c>
      <c r="H906" t="str">
        <f>"01804"</f>
        <v>01804</v>
      </c>
      <c r="I906" t="s">
        <v>60</v>
      </c>
      <c r="J906" t="s">
        <v>290</v>
      </c>
      <c r="K906" t="s">
        <v>62</v>
      </c>
      <c r="L906">
        <v>37</v>
      </c>
      <c r="N906" t="str">
        <f t="shared" si="30"/>
        <v>0</v>
      </c>
      <c r="O906">
        <v>37</v>
      </c>
      <c r="P906" t="s">
        <v>63</v>
      </c>
      <c r="Q906" t="s">
        <v>79</v>
      </c>
      <c r="R906" t="s">
        <v>79</v>
      </c>
      <c r="S906" t="s">
        <v>65</v>
      </c>
      <c r="T906" t="s">
        <v>66</v>
      </c>
      <c r="U906" t="s">
        <v>67</v>
      </c>
      <c r="V906" t="s">
        <v>67</v>
      </c>
      <c r="X906" t="b">
        <v>1</v>
      </c>
      <c r="Y906" t="b">
        <v>1</v>
      </c>
      <c r="Z906" t="b">
        <v>1</v>
      </c>
      <c r="AA906">
        <v>103</v>
      </c>
      <c r="AB906">
        <v>230</v>
      </c>
      <c r="AC906" t="s">
        <v>68</v>
      </c>
      <c r="AD906" t="b">
        <v>0</v>
      </c>
      <c r="AE906" t="b">
        <v>0</v>
      </c>
      <c r="AF906" t="s">
        <v>69</v>
      </c>
      <c r="AG906" t="s">
        <v>60</v>
      </c>
      <c r="AH906" t="s">
        <v>60</v>
      </c>
      <c r="AI906" t="b">
        <v>1</v>
      </c>
      <c r="AJ906" t="s">
        <v>60</v>
      </c>
      <c r="AK906" t="s">
        <v>60</v>
      </c>
      <c r="AL906" t="s">
        <v>60</v>
      </c>
      <c r="AM906" t="s">
        <v>60</v>
      </c>
      <c r="AN906" t="s">
        <v>166</v>
      </c>
      <c r="AO906" t="s">
        <v>117</v>
      </c>
      <c r="AP906" t="b">
        <v>0</v>
      </c>
      <c r="AQ906" t="b">
        <v>0</v>
      </c>
      <c r="AR906" t="s">
        <v>71</v>
      </c>
      <c r="AS906" t="b">
        <v>0</v>
      </c>
      <c r="AT906" t="s">
        <v>72</v>
      </c>
      <c r="AU906" t="s">
        <v>60</v>
      </c>
      <c r="AX906" t="s">
        <v>60</v>
      </c>
      <c r="AY906" t="s">
        <v>60</v>
      </c>
      <c r="BA906" t="b">
        <v>0</v>
      </c>
      <c r="BB906" t="s">
        <v>60</v>
      </c>
      <c r="BD906" t="s">
        <v>60</v>
      </c>
    </row>
    <row r="907" spans="1:56" x14ac:dyDescent="0.25">
      <c r="A907" t="s">
        <v>287</v>
      </c>
      <c r="B907" t="s">
        <v>303</v>
      </c>
      <c r="C907">
        <v>1503320</v>
      </c>
      <c r="D907" t="s">
        <v>105</v>
      </c>
      <c r="E907" t="s">
        <v>105</v>
      </c>
      <c r="F907" t="s">
        <v>300</v>
      </c>
      <c r="G907" t="s">
        <v>439</v>
      </c>
      <c r="H907" t="str">
        <f>"01804"</f>
        <v>01804</v>
      </c>
      <c r="I907" t="s">
        <v>60</v>
      </c>
      <c r="J907" t="s">
        <v>290</v>
      </c>
      <c r="K907" t="s">
        <v>62</v>
      </c>
      <c r="L907">
        <v>37</v>
      </c>
      <c r="N907" t="str">
        <f t="shared" si="30"/>
        <v>0</v>
      </c>
      <c r="O907">
        <v>37</v>
      </c>
      <c r="P907" t="s">
        <v>78</v>
      </c>
      <c r="Q907" t="s">
        <v>79</v>
      </c>
      <c r="R907" t="s">
        <v>79</v>
      </c>
      <c r="S907" t="s">
        <v>65</v>
      </c>
      <c r="T907" t="s">
        <v>66</v>
      </c>
      <c r="U907" t="s">
        <v>67</v>
      </c>
      <c r="V907" t="s">
        <v>67</v>
      </c>
      <c r="X907" t="b">
        <v>1</v>
      </c>
      <c r="Y907" t="b">
        <v>1</v>
      </c>
      <c r="Z907" t="b">
        <v>1</v>
      </c>
      <c r="AA907">
        <v>103</v>
      </c>
      <c r="AB907">
        <v>230</v>
      </c>
      <c r="AC907" t="s">
        <v>68</v>
      </c>
      <c r="AD907" t="b">
        <v>0</v>
      </c>
      <c r="AE907" t="b">
        <v>0</v>
      </c>
      <c r="AF907" t="s">
        <v>69</v>
      </c>
      <c r="AG907" t="s">
        <v>60</v>
      </c>
      <c r="AH907" t="s">
        <v>60</v>
      </c>
      <c r="AI907" t="b">
        <v>1</v>
      </c>
      <c r="AJ907" t="s">
        <v>60</v>
      </c>
      <c r="AK907" t="s">
        <v>60</v>
      </c>
      <c r="AL907" t="s">
        <v>60</v>
      </c>
      <c r="AM907" t="s">
        <v>60</v>
      </c>
      <c r="AN907" t="s">
        <v>166</v>
      </c>
      <c r="AO907" t="s">
        <v>117</v>
      </c>
      <c r="AP907" t="b">
        <v>0</v>
      </c>
      <c r="AQ907" t="b">
        <v>0</v>
      </c>
      <c r="AR907" t="s">
        <v>71</v>
      </c>
      <c r="AS907" t="b">
        <v>0</v>
      </c>
      <c r="AT907" t="s">
        <v>72</v>
      </c>
      <c r="AU907" t="s">
        <v>60</v>
      </c>
      <c r="AX907" t="s">
        <v>60</v>
      </c>
      <c r="AY907" t="s">
        <v>60</v>
      </c>
      <c r="BA907" t="b">
        <v>0</v>
      </c>
      <c r="BB907" t="s">
        <v>60</v>
      </c>
      <c r="BD907" t="s">
        <v>60</v>
      </c>
    </row>
    <row r="908" spans="1:56" x14ac:dyDescent="0.25">
      <c r="A908" t="s">
        <v>287</v>
      </c>
      <c r="B908" t="s">
        <v>303</v>
      </c>
      <c r="C908">
        <v>1503320</v>
      </c>
      <c r="D908" t="s">
        <v>105</v>
      </c>
      <c r="E908" t="s">
        <v>105</v>
      </c>
      <c r="F908" t="s">
        <v>300</v>
      </c>
      <c r="G908" t="s">
        <v>544</v>
      </c>
      <c r="H908" t="str">
        <f>"01804"</f>
        <v>01804</v>
      </c>
      <c r="I908" t="s">
        <v>60</v>
      </c>
      <c r="J908" t="s">
        <v>290</v>
      </c>
      <c r="K908" t="s">
        <v>62</v>
      </c>
      <c r="L908">
        <v>37</v>
      </c>
      <c r="N908" t="str">
        <f t="shared" si="30"/>
        <v>0</v>
      </c>
      <c r="O908">
        <v>37</v>
      </c>
      <c r="P908" t="s">
        <v>63</v>
      </c>
      <c r="Q908" t="s">
        <v>79</v>
      </c>
      <c r="R908" t="s">
        <v>79</v>
      </c>
      <c r="S908" t="s">
        <v>65</v>
      </c>
      <c r="T908" t="s">
        <v>66</v>
      </c>
      <c r="U908" t="s">
        <v>67</v>
      </c>
      <c r="V908" t="s">
        <v>67</v>
      </c>
      <c r="X908" t="b">
        <v>1</v>
      </c>
      <c r="Y908" t="b">
        <v>1</v>
      </c>
      <c r="Z908" t="b">
        <v>1</v>
      </c>
      <c r="AA908">
        <v>103</v>
      </c>
      <c r="AB908">
        <v>230</v>
      </c>
      <c r="AC908" t="s">
        <v>68</v>
      </c>
      <c r="AD908" t="b">
        <v>0</v>
      </c>
      <c r="AE908" t="b">
        <v>0</v>
      </c>
      <c r="AF908" t="s">
        <v>69</v>
      </c>
      <c r="AG908" t="s">
        <v>60</v>
      </c>
      <c r="AH908" t="s">
        <v>60</v>
      </c>
      <c r="AI908" t="b">
        <v>1</v>
      </c>
      <c r="AJ908" t="s">
        <v>60</v>
      </c>
      <c r="AK908" t="s">
        <v>60</v>
      </c>
      <c r="AL908" t="s">
        <v>60</v>
      </c>
      <c r="AM908" t="s">
        <v>60</v>
      </c>
      <c r="AN908" t="s">
        <v>166</v>
      </c>
      <c r="AO908" t="s">
        <v>117</v>
      </c>
      <c r="AP908" t="b">
        <v>0</v>
      </c>
      <c r="AQ908" t="b">
        <v>0</v>
      </c>
      <c r="AR908" t="s">
        <v>71</v>
      </c>
      <c r="AS908" t="b">
        <v>0</v>
      </c>
      <c r="AT908" t="s">
        <v>72</v>
      </c>
      <c r="AU908" t="s">
        <v>60</v>
      </c>
      <c r="AX908" t="s">
        <v>60</v>
      </c>
      <c r="AY908" t="s">
        <v>60</v>
      </c>
      <c r="BA908" t="b">
        <v>0</v>
      </c>
      <c r="BB908" t="s">
        <v>60</v>
      </c>
      <c r="BD908" t="s">
        <v>60</v>
      </c>
    </row>
    <row r="909" spans="1:56" x14ac:dyDescent="0.25">
      <c r="A909" t="s">
        <v>161</v>
      </c>
      <c r="B909" t="s">
        <v>925</v>
      </c>
      <c r="C909">
        <v>1001310</v>
      </c>
      <c r="D909" t="s">
        <v>98</v>
      </c>
      <c r="E909" t="s">
        <v>98</v>
      </c>
      <c r="F909" t="s">
        <v>852</v>
      </c>
      <c r="G909" t="s">
        <v>435</v>
      </c>
      <c r="H909" t="str">
        <f>"01708"</f>
        <v>01708</v>
      </c>
      <c r="I909" t="s">
        <v>60</v>
      </c>
      <c r="J909" t="s">
        <v>854</v>
      </c>
      <c r="K909" t="s">
        <v>62</v>
      </c>
      <c r="L909">
        <v>25</v>
      </c>
      <c r="N909" t="str">
        <f t="shared" si="30"/>
        <v>0</v>
      </c>
      <c r="O909">
        <v>25</v>
      </c>
      <c r="P909" t="s">
        <v>96</v>
      </c>
      <c r="Q909" t="s">
        <v>79</v>
      </c>
      <c r="R909" t="s">
        <v>79</v>
      </c>
      <c r="S909" t="s">
        <v>65</v>
      </c>
      <c r="T909" t="s">
        <v>66</v>
      </c>
      <c r="U909" t="s">
        <v>67</v>
      </c>
      <c r="V909" t="s">
        <v>67</v>
      </c>
      <c r="X909" t="b">
        <v>1</v>
      </c>
      <c r="Y909" t="b">
        <v>1</v>
      </c>
      <c r="Z909" t="b">
        <v>1</v>
      </c>
      <c r="AA909">
        <v>103</v>
      </c>
      <c r="AB909">
        <v>230</v>
      </c>
      <c r="AC909" t="s">
        <v>68</v>
      </c>
      <c r="AD909" t="b">
        <v>0</v>
      </c>
      <c r="AE909" t="b">
        <v>0</v>
      </c>
      <c r="AF909" t="s">
        <v>69</v>
      </c>
      <c r="AG909" t="s">
        <v>60</v>
      </c>
      <c r="AH909" t="s">
        <v>60</v>
      </c>
      <c r="AI909" t="b">
        <v>1</v>
      </c>
      <c r="AJ909" t="s">
        <v>60</v>
      </c>
      <c r="AK909" t="s">
        <v>60</v>
      </c>
      <c r="AL909" t="s">
        <v>60</v>
      </c>
      <c r="AM909" t="s">
        <v>60</v>
      </c>
      <c r="AN909" t="s">
        <v>166</v>
      </c>
      <c r="AO909" t="s">
        <v>70</v>
      </c>
      <c r="AP909" t="b">
        <v>0</v>
      </c>
      <c r="AQ909" t="b">
        <v>0</v>
      </c>
      <c r="AR909" t="s">
        <v>71</v>
      </c>
      <c r="AS909" t="b">
        <v>0</v>
      </c>
      <c r="AT909" t="s">
        <v>72</v>
      </c>
      <c r="AU909" t="s">
        <v>60</v>
      </c>
      <c r="AX909" t="s">
        <v>60</v>
      </c>
      <c r="AY909" t="s">
        <v>60</v>
      </c>
      <c r="BA909" t="b">
        <v>0</v>
      </c>
      <c r="BB909" t="s">
        <v>60</v>
      </c>
      <c r="BD909" t="s">
        <v>60</v>
      </c>
    </row>
    <row r="910" spans="1:56" x14ac:dyDescent="0.25">
      <c r="A910" t="s">
        <v>306</v>
      </c>
      <c r="B910" t="s">
        <v>965</v>
      </c>
      <c r="C910">
        <v>2002340</v>
      </c>
      <c r="D910" t="s">
        <v>98</v>
      </c>
      <c r="E910" t="s">
        <v>98</v>
      </c>
      <c r="G910" t="s">
        <v>439</v>
      </c>
      <c r="H910" t="str">
        <f>"01503"</f>
        <v>01503</v>
      </c>
      <c r="I910" t="s">
        <v>60</v>
      </c>
      <c r="J910" t="s">
        <v>470</v>
      </c>
      <c r="K910" t="s">
        <v>62</v>
      </c>
      <c r="L910">
        <v>30</v>
      </c>
      <c r="N910" t="str">
        <f t="shared" si="30"/>
        <v>0</v>
      </c>
      <c r="O910">
        <v>30</v>
      </c>
      <c r="P910" t="s">
        <v>96</v>
      </c>
      <c r="Q910" t="s">
        <v>64</v>
      </c>
      <c r="R910" t="s">
        <v>79</v>
      </c>
      <c r="S910" t="s">
        <v>65</v>
      </c>
      <c r="T910" t="s">
        <v>66</v>
      </c>
      <c r="U910" t="s">
        <v>67</v>
      </c>
      <c r="V910" t="s">
        <v>67</v>
      </c>
      <c r="X910" t="b">
        <v>1</v>
      </c>
      <c r="Y910" t="b">
        <v>1</v>
      </c>
      <c r="Z910" t="b">
        <v>1</v>
      </c>
      <c r="AA910">
        <v>103</v>
      </c>
      <c r="AB910">
        <v>230</v>
      </c>
      <c r="AC910" t="s">
        <v>68</v>
      </c>
      <c r="AD910" t="b">
        <v>0</v>
      </c>
      <c r="AE910" t="b">
        <v>0</v>
      </c>
      <c r="AF910" t="s">
        <v>69</v>
      </c>
      <c r="AG910" t="s">
        <v>60</v>
      </c>
      <c r="AH910" t="s">
        <v>60</v>
      </c>
      <c r="AI910" t="b">
        <v>1</v>
      </c>
      <c r="AJ910" t="s">
        <v>92</v>
      </c>
      <c r="AK910" t="s">
        <v>60</v>
      </c>
      <c r="AL910" t="s">
        <v>60</v>
      </c>
      <c r="AM910" t="s">
        <v>60</v>
      </c>
      <c r="AN910" t="s">
        <v>166</v>
      </c>
      <c r="AO910" t="s">
        <v>70</v>
      </c>
      <c r="AP910" t="b">
        <v>0</v>
      </c>
      <c r="AQ910" t="b">
        <v>0</v>
      </c>
      <c r="AR910" t="s">
        <v>71</v>
      </c>
      <c r="AS910" t="b">
        <v>0</v>
      </c>
      <c r="AT910" t="s">
        <v>72</v>
      </c>
      <c r="AU910" t="s">
        <v>60</v>
      </c>
      <c r="AX910" t="s">
        <v>60</v>
      </c>
      <c r="AY910" t="s">
        <v>60</v>
      </c>
      <c r="BA910" t="b">
        <v>0</v>
      </c>
      <c r="BB910" t="s">
        <v>60</v>
      </c>
      <c r="BD910" t="s">
        <v>60</v>
      </c>
    </row>
    <row r="911" spans="1:56" x14ac:dyDescent="0.25">
      <c r="A911" t="s">
        <v>306</v>
      </c>
      <c r="B911" t="s">
        <v>965</v>
      </c>
      <c r="C911">
        <v>2002340</v>
      </c>
      <c r="D911" t="s">
        <v>81</v>
      </c>
      <c r="E911" t="s">
        <v>81</v>
      </c>
      <c r="G911" t="s">
        <v>544</v>
      </c>
      <c r="H911" t="str">
        <f>"01503"</f>
        <v>01503</v>
      </c>
      <c r="I911" t="s">
        <v>60</v>
      </c>
      <c r="J911" t="s">
        <v>470</v>
      </c>
      <c r="K911" t="s">
        <v>62</v>
      </c>
      <c r="L911">
        <v>30</v>
      </c>
      <c r="N911" t="str">
        <f t="shared" si="30"/>
        <v>0</v>
      </c>
      <c r="O911">
        <v>30</v>
      </c>
      <c r="P911" t="s">
        <v>96</v>
      </c>
      <c r="Q911" t="s">
        <v>64</v>
      </c>
      <c r="R911" t="s">
        <v>79</v>
      </c>
      <c r="S911" t="s">
        <v>65</v>
      </c>
      <c r="T911" t="s">
        <v>66</v>
      </c>
      <c r="U911" t="s">
        <v>67</v>
      </c>
      <c r="V911" t="s">
        <v>67</v>
      </c>
      <c r="X911" t="b">
        <v>1</v>
      </c>
      <c r="Y911" t="b">
        <v>1</v>
      </c>
      <c r="Z911" t="b">
        <v>1</v>
      </c>
      <c r="AA911">
        <v>103</v>
      </c>
      <c r="AB911">
        <v>230</v>
      </c>
      <c r="AC911" t="s">
        <v>68</v>
      </c>
      <c r="AD911" t="b">
        <v>0</v>
      </c>
      <c r="AE911" t="b">
        <v>0</v>
      </c>
      <c r="AF911" t="s">
        <v>69</v>
      </c>
      <c r="AG911" t="s">
        <v>60</v>
      </c>
      <c r="AH911" t="s">
        <v>60</v>
      </c>
      <c r="AI911" t="b">
        <v>1</v>
      </c>
      <c r="AJ911" t="s">
        <v>92</v>
      </c>
      <c r="AK911" t="s">
        <v>60</v>
      </c>
      <c r="AL911" t="s">
        <v>60</v>
      </c>
      <c r="AM911" t="s">
        <v>60</v>
      </c>
      <c r="AN911" t="s">
        <v>166</v>
      </c>
      <c r="AO911" t="s">
        <v>70</v>
      </c>
      <c r="AP911" t="b">
        <v>0</v>
      </c>
      <c r="AQ911" t="b">
        <v>0</v>
      </c>
      <c r="AR911" t="s">
        <v>71</v>
      </c>
      <c r="AS911" t="b">
        <v>0</v>
      </c>
      <c r="AT911" t="s">
        <v>72</v>
      </c>
      <c r="AU911" t="s">
        <v>60</v>
      </c>
      <c r="AX911" t="s">
        <v>60</v>
      </c>
      <c r="AY911" t="s">
        <v>60</v>
      </c>
      <c r="BA911" t="b">
        <v>0</v>
      </c>
      <c r="BB911" t="s">
        <v>60</v>
      </c>
      <c r="BD911" t="s">
        <v>60</v>
      </c>
    </row>
    <row r="912" spans="1:56" x14ac:dyDescent="0.25">
      <c r="A912" t="s">
        <v>306</v>
      </c>
      <c r="B912" t="s">
        <v>966</v>
      </c>
      <c r="C912">
        <v>2000330</v>
      </c>
      <c r="D912" t="s">
        <v>105</v>
      </c>
      <c r="E912" t="s">
        <v>105</v>
      </c>
      <c r="F912" t="s">
        <v>320</v>
      </c>
      <c r="G912" t="s">
        <v>439</v>
      </c>
      <c r="H912" t="str">
        <f>"01413"</f>
        <v>01413</v>
      </c>
      <c r="I912" t="s">
        <v>60</v>
      </c>
      <c r="J912" t="s">
        <v>321</v>
      </c>
      <c r="K912" t="s">
        <v>62</v>
      </c>
      <c r="L912">
        <v>30</v>
      </c>
      <c r="N912" t="str">
        <f t="shared" si="30"/>
        <v>0</v>
      </c>
      <c r="O912">
        <v>30</v>
      </c>
      <c r="P912" t="s">
        <v>96</v>
      </c>
      <c r="Q912" t="s">
        <v>64</v>
      </c>
      <c r="R912" t="s">
        <v>79</v>
      </c>
      <c r="S912" t="s">
        <v>65</v>
      </c>
      <c r="T912" t="s">
        <v>66</v>
      </c>
      <c r="U912" t="s">
        <v>67</v>
      </c>
      <c r="V912" t="s">
        <v>67</v>
      </c>
      <c r="X912" t="b">
        <v>1</v>
      </c>
      <c r="Y912" t="b">
        <v>1</v>
      </c>
      <c r="Z912" t="b">
        <v>1</v>
      </c>
      <c r="AA912">
        <v>103</v>
      </c>
      <c r="AB912">
        <v>230</v>
      </c>
      <c r="AC912" t="s">
        <v>68</v>
      </c>
      <c r="AD912" t="b">
        <v>0</v>
      </c>
      <c r="AE912" t="b">
        <v>0</v>
      </c>
      <c r="AF912" t="s">
        <v>69</v>
      </c>
      <c r="AG912" t="s">
        <v>60</v>
      </c>
      <c r="AH912" t="s">
        <v>60</v>
      </c>
      <c r="AI912" t="b">
        <v>1</v>
      </c>
      <c r="AJ912" t="s">
        <v>92</v>
      </c>
      <c r="AK912" t="s">
        <v>60</v>
      </c>
      <c r="AL912" t="s">
        <v>60</v>
      </c>
      <c r="AM912" t="s">
        <v>60</v>
      </c>
      <c r="AN912" t="s">
        <v>166</v>
      </c>
      <c r="AO912" t="s">
        <v>70</v>
      </c>
      <c r="AP912" t="b">
        <v>0</v>
      </c>
      <c r="AQ912" t="b">
        <v>0</v>
      </c>
      <c r="AR912" t="s">
        <v>71</v>
      </c>
      <c r="AS912" t="b">
        <v>0</v>
      </c>
      <c r="AT912" t="s">
        <v>72</v>
      </c>
      <c r="AU912" t="s">
        <v>60</v>
      </c>
      <c r="AX912" t="s">
        <v>60</v>
      </c>
      <c r="AY912" t="s">
        <v>60</v>
      </c>
      <c r="BA912" t="b">
        <v>0</v>
      </c>
      <c r="BB912" t="s">
        <v>60</v>
      </c>
      <c r="BD912" t="s">
        <v>60</v>
      </c>
    </row>
    <row r="913" spans="1:56" x14ac:dyDescent="0.25">
      <c r="A913" t="s">
        <v>306</v>
      </c>
      <c r="B913" t="s">
        <v>967</v>
      </c>
      <c r="C913">
        <v>2003410</v>
      </c>
      <c r="D913" t="s">
        <v>98</v>
      </c>
      <c r="E913" t="s">
        <v>98</v>
      </c>
      <c r="F913" t="s">
        <v>336</v>
      </c>
      <c r="G913" t="s">
        <v>439</v>
      </c>
      <c r="H913" t="s">
        <v>337</v>
      </c>
      <c r="I913" t="s">
        <v>60</v>
      </c>
      <c r="J913" t="s">
        <v>338</v>
      </c>
      <c r="K913" t="s">
        <v>62</v>
      </c>
      <c r="L913">
        <v>30</v>
      </c>
      <c r="N913" t="str">
        <f t="shared" si="30"/>
        <v>0</v>
      </c>
      <c r="O913">
        <v>30</v>
      </c>
      <c r="P913" t="s">
        <v>96</v>
      </c>
      <c r="Q913" t="s">
        <v>64</v>
      </c>
      <c r="R913" t="s">
        <v>79</v>
      </c>
      <c r="S913" t="s">
        <v>65</v>
      </c>
      <c r="T913" t="s">
        <v>66</v>
      </c>
      <c r="U913" t="s">
        <v>67</v>
      </c>
      <c r="V913" t="s">
        <v>67</v>
      </c>
      <c r="X913" t="b">
        <v>1</v>
      </c>
      <c r="Y913" t="b">
        <v>1</v>
      </c>
      <c r="Z913" t="b">
        <v>1</v>
      </c>
      <c r="AA913">
        <v>103</v>
      </c>
      <c r="AB913">
        <v>230</v>
      </c>
      <c r="AC913" t="s">
        <v>68</v>
      </c>
      <c r="AD913" t="b">
        <v>0</v>
      </c>
      <c r="AE913" t="b">
        <v>0</v>
      </c>
      <c r="AF913" t="s">
        <v>69</v>
      </c>
      <c r="AG913" t="s">
        <v>60</v>
      </c>
      <c r="AH913" t="s">
        <v>60</v>
      </c>
      <c r="AI913" t="b">
        <v>1</v>
      </c>
      <c r="AJ913" t="s">
        <v>92</v>
      </c>
      <c r="AK913" t="s">
        <v>60</v>
      </c>
      <c r="AL913" t="s">
        <v>60</v>
      </c>
      <c r="AM913" t="s">
        <v>60</v>
      </c>
      <c r="AN913" t="s">
        <v>166</v>
      </c>
      <c r="AO913" t="s">
        <v>70</v>
      </c>
      <c r="AP913" t="b">
        <v>0</v>
      </c>
      <c r="AQ913" t="b">
        <v>0</v>
      </c>
      <c r="AR913" t="s">
        <v>71</v>
      </c>
      <c r="AS913" t="b">
        <v>0</v>
      </c>
      <c r="AT913" t="s">
        <v>72</v>
      </c>
      <c r="AU913" t="s">
        <v>60</v>
      </c>
      <c r="AX913" t="s">
        <v>60</v>
      </c>
      <c r="AY913" t="s">
        <v>60</v>
      </c>
      <c r="BA913" t="b">
        <v>0</v>
      </c>
      <c r="BB913" t="s">
        <v>60</v>
      </c>
      <c r="BD913" t="s">
        <v>60</v>
      </c>
    </row>
    <row r="914" spans="1:56" x14ac:dyDescent="0.25">
      <c r="A914" t="s">
        <v>641</v>
      </c>
      <c r="B914" t="s">
        <v>702</v>
      </c>
      <c r="C914">
        <v>7980110</v>
      </c>
      <c r="D914" t="s">
        <v>102</v>
      </c>
      <c r="E914" t="s">
        <v>102</v>
      </c>
      <c r="F914" t="s">
        <v>666</v>
      </c>
      <c r="G914" t="s">
        <v>968</v>
      </c>
      <c r="H914" t="str">
        <f>"01714"</f>
        <v>01714</v>
      </c>
      <c r="I914" t="s">
        <v>60</v>
      </c>
      <c r="J914" t="s">
        <v>650</v>
      </c>
      <c r="K914" t="s">
        <v>747</v>
      </c>
      <c r="L914">
        <v>25</v>
      </c>
      <c r="N914" t="str">
        <f t="shared" si="30"/>
        <v>0</v>
      </c>
      <c r="O914">
        <v>25</v>
      </c>
      <c r="P914" t="s">
        <v>96</v>
      </c>
      <c r="Q914" t="s">
        <v>79</v>
      </c>
      <c r="R914" t="s">
        <v>79</v>
      </c>
      <c r="S914" t="s">
        <v>65</v>
      </c>
      <c r="T914" t="s">
        <v>66</v>
      </c>
      <c r="U914" t="s">
        <v>67</v>
      </c>
      <c r="V914" t="s">
        <v>67</v>
      </c>
      <c r="X914" t="b">
        <v>1</v>
      </c>
      <c r="Y914" t="b">
        <v>1</v>
      </c>
      <c r="Z914" t="b">
        <v>1</v>
      </c>
      <c r="AA914">
        <v>200</v>
      </c>
      <c r="AB914">
        <v>46</v>
      </c>
      <c r="AC914" t="s">
        <v>68</v>
      </c>
      <c r="AD914" t="b">
        <v>0</v>
      </c>
      <c r="AE914" t="b">
        <v>0</v>
      </c>
      <c r="AF914" t="s">
        <v>69</v>
      </c>
      <c r="AG914" t="s">
        <v>60</v>
      </c>
      <c r="AH914" t="s">
        <v>60</v>
      </c>
      <c r="AI914" t="b">
        <v>1</v>
      </c>
      <c r="AJ914" t="s">
        <v>60</v>
      </c>
      <c r="AK914" t="s">
        <v>60</v>
      </c>
      <c r="AL914" t="s">
        <v>60</v>
      </c>
      <c r="AM914" t="s">
        <v>60</v>
      </c>
      <c r="AN914" t="s">
        <v>166</v>
      </c>
      <c r="AO914" t="s">
        <v>117</v>
      </c>
      <c r="AP914" t="b">
        <v>0</v>
      </c>
      <c r="AQ914" t="b">
        <v>0</v>
      </c>
      <c r="AR914" t="s">
        <v>71</v>
      </c>
      <c r="AS914" t="b">
        <v>0</v>
      </c>
      <c r="AT914" t="s">
        <v>72</v>
      </c>
      <c r="AU914" t="s">
        <v>60</v>
      </c>
      <c r="AX914" t="s">
        <v>60</v>
      </c>
      <c r="AY914" t="s">
        <v>60</v>
      </c>
      <c r="BA914" t="b">
        <v>0</v>
      </c>
      <c r="BB914" t="s">
        <v>60</v>
      </c>
      <c r="BC914">
        <v>7980110</v>
      </c>
      <c r="BD914" t="s">
        <v>60</v>
      </c>
    </row>
    <row r="915" spans="1:56" x14ac:dyDescent="0.25">
      <c r="A915" t="s">
        <v>641</v>
      </c>
      <c r="B915" t="s">
        <v>688</v>
      </c>
      <c r="C915">
        <v>7921330</v>
      </c>
      <c r="D915" t="s">
        <v>85</v>
      </c>
      <c r="E915" t="s">
        <v>85</v>
      </c>
      <c r="F915" t="s">
        <v>649</v>
      </c>
      <c r="G915" t="s">
        <v>968</v>
      </c>
      <c r="H915" t="str">
        <f>"01714"</f>
        <v>01714</v>
      </c>
      <c r="I915" t="s">
        <v>60</v>
      </c>
      <c r="J915" t="s">
        <v>650</v>
      </c>
      <c r="K915" t="s">
        <v>62</v>
      </c>
      <c r="L915">
        <v>25</v>
      </c>
      <c r="N915" t="str">
        <f t="shared" si="30"/>
        <v>0</v>
      </c>
      <c r="O915">
        <v>25</v>
      </c>
      <c r="P915" t="s">
        <v>96</v>
      </c>
      <c r="Q915" t="s">
        <v>79</v>
      </c>
      <c r="R915" t="s">
        <v>79</v>
      </c>
      <c r="S915" t="s">
        <v>65</v>
      </c>
      <c r="T915" t="s">
        <v>66</v>
      </c>
      <c r="U915" t="s">
        <v>67</v>
      </c>
      <c r="V915" t="s">
        <v>67</v>
      </c>
      <c r="X915" t="b">
        <v>1</v>
      </c>
      <c r="Y915" t="b">
        <v>1</v>
      </c>
      <c r="Z915" t="b">
        <v>1</v>
      </c>
      <c r="AA915">
        <v>200</v>
      </c>
      <c r="AB915">
        <v>230</v>
      </c>
      <c r="AC915" t="s">
        <v>68</v>
      </c>
      <c r="AD915" t="b">
        <v>0</v>
      </c>
      <c r="AE915" t="b">
        <v>0</v>
      </c>
      <c r="AF915" t="s">
        <v>69</v>
      </c>
      <c r="AG915" t="s">
        <v>60</v>
      </c>
      <c r="AH915" t="s">
        <v>60</v>
      </c>
      <c r="AI915" t="b">
        <v>1</v>
      </c>
      <c r="AJ915" t="s">
        <v>60</v>
      </c>
      <c r="AK915" t="s">
        <v>60</v>
      </c>
      <c r="AL915" t="s">
        <v>60</v>
      </c>
      <c r="AM915" t="s">
        <v>60</v>
      </c>
      <c r="AN915" t="s">
        <v>166</v>
      </c>
      <c r="AO915" t="s">
        <v>117</v>
      </c>
      <c r="AP915" t="b">
        <v>0</v>
      </c>
      <c r="AQ915" t="b">
        <v>0</v>
      </c>
      <c r="AR915" t="s">
        <v>71</v>
      </c>
      <c r="AS915" t="b">
        <v>0</v>
      </c>
      <c r="AT915" t="s">
        <v>72</v>
      </c>
      <c r="AU915" t="s">
        <v>60</v>
      </c>
      <c r="AX915" t="s">
        <v>60</v>
      </c>
      <c r="AY915" t="s">
        <v>60</v>
      </c>
      <c r="BA915" t="b">
        <v>0</v>
      </c>
      <c r="BB915" t="s">
        <v>60</v>
      </c>
      <c r="BD915" t="s">
        <v>60</v>
      </c>
    </row>
    <row r="916" spans="1:56" x14ac:dyDescent="0.25">
      <c r="A916" t="s">
        <v>287</v>
      </c>
      <c r="B916" t="s">
        <v>969</v>
      </c>
      <c r="C916">
        <v>1502420</v>
      </c>
      <c r="D916" t="s">
        <v>98</v>
      </c>
      <c r="E916" t="s">
        <v>98</v>
      </c>
      <c r="F916" t="s">
        <v>292</v>
      </c>
      <c r="G916" t="s">
        <v>439</v>
      </c>
      <c r="H916" t="str">
        <f>"01804"</f>
        <v>01804</v>
      </c>
      <c r="I916" t="s">
        <v>60</v>
      </c>
      <c r="J916" t="s">
        <v>290</v>
      </c>
      <c r="K916" t="s">
        <v>62</v>
      </c>
      <c r="L916">
        <v>12</v>
      </c>
      <c r="N916" t="str">
        <f t="shared" si="30"/>
        <v>0</v>
      </c>
      <c r="O916">
        <v>12</v>
      </c>
      <c r="P916" t="s">
        <v>78</v>
      </c>
      <c r="Q916" t="s">
        <v>79</v>
      </c>
      <c r="R916" t="s">
        <v>79</v>
      </c>
      <c r="S916" t="s">
        <v>65</v>
      </c>
      <c r="T916" t="s">
        <v>66</v>
      </c>
      <c r="U916" t="s">
        <v>67</v>
      </c>
      <c r="V916" t="s">
        <v>67</v>
      </c>
      <c r="X916" t="b">
        <v>1</v>
      </c>
      <c r="Y916" t="b">
        <v>1</v>
      </c>
      <c r="Z916" t="b">
        <v>1</v>
      </c>
      <c r="AA916">
        <v>103</v>
      </c>
      <c r="AB916">
        <v>230</v>
      </c>
      <c r="AC916" t="s">
        <v>68</v>
      </c>
      <c r="AD916" t="b">
        <v>0</v>
      </c>
      <c r="AE916" t="b">
        <v>0</v>
      </c>
      <c r="AF916" t="s">
        <v>69</v>
      </c>
      <c r="AG916" t="s">
        <v>60</v>
      </c>
      <c r="AH916" t="s">
        <v>60</v>
      </c>
      <c r="AI916" t="b">
        <v>1</v>
      </c>
      <c r="AJ916" t="s">
        <v>60</v>
      </c>
      <c r="AK916" t="s">
        <v>60</v>
      </c>
      <c r="AL916" t="s">
        <v>60</v>
      </c>
      <c r="AM916" t="s">
        <v>60</v>
      </c>
      <c r="AN916" t="s">
        <v>166</v>
      </c>
      <c r="AO916" t="s">
        <v>117</v>
      </c>
      <c r="AP916" t="b">
        <v>0</v>
      </c>
      <c r="AQ916" t="b">
        <v>0</v>
      </c>
      <c r="AR916" t="s">
        <v>71</v>
      </c>
      <c r="AS916" t="b">
        <v>0</v>
      </c>
      <c r="AT916" t="s">
        <v>72</v>
      </c>
      <c r="AU916" t="s">
        <v>60</v>
      </c>
      <c r="AX916" t="s">
        <v>60</v>
      </c>
      <c r="AY916" t="s">
        <v>60</v>
      </c>
      <c r="BA916" t="b">
        <v>0</v>
      </c>
      <c r="BB916" t="s">
        <v>60</v>
      </c>
      <c r="BD916" t="s">
        <v>60</v>
      </c>
    </row>
    <row r="917" spans="1:56" x14ac:dyDescent="0.25">
      <c r="A917" t="s">
        <v>287</v>
      </c>
      <c r="B917" t="s">
        <v>969</v>
      </c>
      <c r="C917">
        <v>1502420</v>
      </c>
      <c r="D917" t="s">
        <v>81</v>
      </c>
      <c r="E917" t="s">
        <v>81</v>
      </c>
      <c r="F917" t="s">
        <v>292</v>
      </c>
      <c r="G917" t="s">
        <v>544</v>
      </c>
      <c r="H917" t="str">
        <f>"01804"</f>
        <v>01804</v>
      </c>
      <c r="I917" t="s">
        <v>60</v>
      </c>
      <c r="J917" t="s">
        <v>290</v>
      </c>
      <c r="K917" t="s">
        <v>62</v>
      </c>
      <c r="L917">
        <v>12</v>
      </c>
      <c r="N917" t="str">
        <f t="shared" si="30"/>
        <v>0</v>
      </c>
      <c r="O917">
        <v>12</v>
      </c>
      <c r="P917" t="s">
        <v>63</v>
      </c>
      <c r="Q917" t="s">
        <v>79</v>
      </c>
      <c r="R917" t="s">
        <v>79</v>
      </c>
      <c r="S917" t="s">
        <v>65</v>
      </c>
      <c r="T917" t="s">
        <v>66</v>
      </c>
      <c r="U917" t="s">
        <v>67</v>
      </c>
      <c r="V917" t="s">
        <v>67</v>
      </c>
      <c r="X917" t="b">
        <v>1</v>
      </c>
      <c r="Y917" t="b">
        <v>1</v>
      </c>
      <c r="Z917" t="b">
        <v>1</v>
      </c>
      <c r="AA917">
        <v>103</v>
      </c>
      <c r="AB917">
        <v>230</v>
      </c>
      <c r="AC917" t="s">
        <v>68</v>
      </c>
      <c r="AD917" t="b">
        <v>0</v>
      </c>
      <c r="AE917" t="b">
        <v>0</v>
      </c>
      <c r="AF917" t="s">
        <v>69</v>
      </c>
      <c r="AG917" t="s">
        <v>60</v>
      </c>
      <c r="AH917" t="s">
        <v>60</v>
      </c>
      <c r="AI917" t="b">
        <v>1</v>
      </c>
      <c r="AJ917" t="s">
        <v>60</v>
      </c>
      <c r="AK917" t="s">
        <v>60</v>
      </c>
      <c r="AL917" t="s">
        <v>60</v>
      </c>
      <c r="AM917" t="s">
        <v>60</v>
      </c>
      <c r="AN917" t="s">
        <v>166</v>
      </c>
      <c r="AO917" t="s">
        <v>117</v>
      </c>
      <c r="AP917" t="b">
        <v>0</v>
      </c>
      <c r="AQ917" t="b">
        <v>0</v>
      </c>
      <c r="AR917" t="s">
        <v>71</v>
      </c>
      <c r="AS917" t="b">
        <v>0</v>
      </c>
      <c r="AT917" t="s">
        <v>72</v>
      </c>
      <c r="AU917" t="s">
        <v>60</v>
      </c>
      <c r="AX917" t="s">
        <v>60</v>
      </c>
      <c r="AY917" t="s">
        <v>60</v>
      </c>
      <c r="BA917" t="b">
        <v>0</v>
      </c>
      <c r="BB917" t="s">
        <v>60</v>
      </c>
      <c r="BD917" t="s">
        <v>60</v>
      </c>
    </row>
    <row r="918" spans="1:56" x14ac:dyDescent="0.25">
      <c r="A918" t="s">
        <v>360</v>
      </c>
      <c r="B918" t="s">
        <v>501</v>
      </c>
      <c r="C918">
        <v>8772150</v>
      </c>
      <c r="D918" t="s">
        <v>58</v>
      </c>
      <c r="E918" t="s">
        <v>58</v>
      </c>
      <c r="F918" t="s">
        <v>372</v>
      </c>
      <c r="G918" t="s">
        <v>544</v>
      </c>
      <c r="H918" t="str">
        <f>"01351"</f>
        <v>01351</v>
      </c>
      <c r="I918" t="s">
        <v>60</v>
      </c>
      <c r="J918" t="s">
        <v>373</v>
      </c>
      <c r="K918" t="s">
        <v>62</v>
      </c>
      <c r="L918">
        <v>2</v>
      </c>
      <c r="N918" t="str">
        <f t="shared" ref="N918:N981" si="31">"0"</f>
        <v>0</v>
      </c>
      <c r="O918">
        <v>2</v>
      </c>
      <c r="P918" t="s">
        <v>96</v>
      </c>
      <c r="Q918" t="s">
        <v>64</v>
      </c>
      <c r="R918" t="s">
        <v>79</v>
      </c>
      <c r="S918" t="s">
        <v>65</v>
      </c>
      <c r="T918" t="s">
        <v>66</v>
      </c>
      <c r="U918" t="s">
        <v>67</v>
      </c>
      <c r="V918" t="s">
        <v>67</v>
      </c>
      <c r="X918" t="b">
        <v>1</v>
      </c>
      <c r="Y918" t="b">
        <v>1</v>
      </c>
      <c r="Z918" t="b">
        <v>1</v>
      </c>
      <c r="AA918">
        <v>300</v>
      </c>
      <c r="AB918">
        <v>230</v>
      </c>
      <c r="AC918" t="s">
        <v>68</v>
      </c>
      <c r="AD918" t="b">
        <v>0</v>
      </c>
      <c r="AE918" t="b">
        <v>0</v>
      </c>
      <c r="AF918" t="s">
        <v>69</v>
      </c>
      <c r="AG918" t="s">
        <v>60</v>
      </c>
      <c r="AH918" t="s">
        <v>60</v>
      </c>
      <c r="AI918" t="b">
        <v>1</v>
      </c>
      <c r="AJ918" t="s">
        <v>60</v>
      </c>
      <c r="AK918" t="s">
        <v>60</v>
      </c>
      <c r="AL918" t="s">
        <v>60</v>
      </c>
      <c r="AM918" t="s">
        <v>60</v>
      </c>
      <c r="AN918" t="s">
        <v>166</v>
      </c>
      <c r="AO918" t="s">
        <v>117</v>
      </c>
      <c r="AP918" t="b">
        <v>0</v>
      </c>
      <c r="AQ918" t="b">
        <v>0</v>
      </c>
      <c r="AR918" t="s">
        <v>71</v>
      </c>
      <c r="AS918" t="b">
        <v>0</v>
      </c>
      <c r="AT918" t="s">
        <v>72</v>
      </c>
      <c r="AU918" t="s">
        <v>60</v>
      </c>
      <c r="AX918" t="s">
        <v>60</v>
      </c>
      <c r="AY918" t="s">
        <v>60</v>
      </c>
      <c r="BA918" t="b">
        <v>0</v>
      </c>
      <c r="BB918" t="s">
        <v>60</v>
      </c>
      <c r="BC918">
        <v>8772100</v>
      </c>
      <c r="BD918" t="s">
        <v>60</v>
      </c>
    </row>
    <row r="919" spans="1:56" x14ac:dyDescent="0.25">
      <c r="A919" t="s">
        <v>161</v>
      </c>
      <c r="B919" t="s">
        <v>663</v>
      </c>
      <c r="C919">
        <v>1002300</v>
      </c>
      <c r="D919" t="s">
        <v>58</v>
      </c>
      <c r="E919" t="s">
        <v>58</v>
      </c>
      <c r="G919" t="s">
        <v>644</v>
      </c>
      <c r="H919" t="str">
        <f>"01105"</f>
        <v>01105</v>
      </c>
      <c r="I919" t="s">
        <v>60</v>
      </c>
      <c r="J919" t="s">
        <v>178</v>
      </c>
      <c r="K919" t="s">
        <v>62</v>
      </c>
      <c r="L919">
        <v>20</v>
      </c>
      <c r="N919" t="str">
        <f t="shared" si="31"/>
        <v>0</v>
      </c>
      <c r="O919">
        <v>20</v>
      </c>
      <c r="P919" t="s">
        <v>96</v>
      </c>
      <c r="Q919" t="s">
        <v>79</v>
      </c>
      <c r="R919" t="s">
        <v>79</v>
      </c>
      <c r="S919" t="s">
        <v>65</v>
      </c>
      <c r="T919" t="s">
        <v>66</v>
      </c>
      <c r="U919" t="s">
        <v>67</v>
      </c>
      <c r="V919" t="s">
        <v>67</v>
      </c>
      <c r="X919" t="b">
        <v>1</v>
      </c>
      <c r="Y919" t="b">
        <v>1</v>
      </c>
      <c r="Z919" t="b">
        <v>1</v>
      </c>
      <c r="AA919">
        <v>103</v>
      </c>
      <c r="AB919">
        <v>230</v>
      </c>
      <c r="AC919" t="s">
        <v>68</v>
      </c>
      <c r="AD919" t="b">
        <v>0</v>
      </c>
      <c r="AE919" t="b">
        <v>0</v>
      </c>
      <c r="AF919" t="s">
        <v>69</v>
      </c>
      <c r="AG919" t="s">
        <v>60</v>
      </c>
      <c r="AH919" t="s">
        <v>60</v>
      </c>
      <c r="AI919" t="b">
        <v>1</v>
      </c>
      <c r="AJ919" t="s">
        <v>60</v>
      </c>
      <c r="AK919" t="s">
        <v>60</v>
      </c>
      <c r="AL919" t="s">
        <v>60</v>
      </c>
      <c r="AM919" t="s">
        <v>60</v>
      </c>
      <c r="AN919" t="s">
        <v>166</v>
      </c>
      <c r="AO919" t="s">
        <v>70</v>
      </c>
      <c r="AP919" t="b">
        <v>0</v>
      </c>
      <c r="AQ919" t="b">
        <v>0</v>
      </c>
      <c r="AR919" t="s">
        <v>71</v>
      </c>
      <c r="AS919" t="b">
        <v>0</v>
      </c>
      <c r="AT919" t="s">
        <v>72</v>
      </c>
      <c r="AU919" t="s">
        <v>60</v>
      </c>
      <c r="AX919" t="s">
        <v>60</v>
      </c>
      <c r="AY919" t="s">
        <v>60</v>
      </c>
      <c r="BA919" t="b">
        <v>0</v>
      </c>
      <c r="BB919" t="s">
        <v>60</v>
      </c>
      <c r="BD919" t="s">
        <v>60</v>
      </c>
    </row>
    <row r="920" spans="1:56" x14ac:dyDescent="0.25">
      <c r="A920" t="s">
        <v>360</v>
      </c>
      <c r="B920" t="s">
        <v>498</v>
      </c>
      <c r="C920">
        <v>8772160</v>
      </c>
      <c r="D920" t="s">
        <v>102</v>
      </c>
      <c r="E920" t="s">
        <v>102</v>
      </c>
      <c r="F920" t="s">
        <v>372</v>
      </c>
      <c r="G920" t="s">
        <v>544</v>
      </c>
      <c r="H920" t="str">
        <f>"01351"</f>
        <v>01351</v>
      </c>
      <c r="I920" t="s">
        <v>60</v>
      </c>
      <c r="J920" t="s">
        <v>373</v>
      </c>
      <c r="K920" t="s">
        <v>62</v>
      </c>
      <c r="L920">
        <v>5</v>
      </c>
      <c r="N920" t="str">
        <f t="shared" si="31"/>
        <v>0</v>
      </c>
      <c r="O920">
        <v>5</v>
      </c>
      <c r="P920" t="s">
        <v>96</v>
      </c>
      <c r="Q920" t="s">
        <v>64</v>
      </c>
      <c r="R920" t="s">
        <v>79</v>
      </c>
      <c r="S920" t="s">
        <v>65</v>
      </c>
      <c r="T920" t="s">
        <v>96</v>
      </c>
      <c r="U920" t="s">
        <v>67</v>
      </c>
      <c r="V920" t="s">
        <v>67</v>
      </c>
      <c r="X920" t="b">
        <v>1</v>
      </c>
      <c r="Y920" t="b">
        <v>1</v>
      </c>
      <c r="Z920" t="b">
        <v>1</v>
      </c>
      <c r="AA920">
        <v>300</v>
      </c>
      <c r="AB920">
        <v>230</v>
      </c>
      <c r="AC920" t="s">
        <v>68</v>
      </c>
      <c r="AD920" t="b">
        <v>0</v>
      </c>
      <c r="AE920" t="b">
        <v>0</v>
      </c>
      <c r="AF920" t="s">
        <v>69</v>
      </c>
      <c r="AG920" t="s">
        <v>60</v>
      </c>
      <c r="AH920" t="s">
        <v>60</v>
      </c>
      <c r="AI920" t="b">
        <v>1</v>
      </c>
      <c r="AJ920" t="s">
        <v>60</v>
      </c>
      <c r="AK920" t="s">
        <v>60</v>
      </c>
      <c r="AL920" t="s">
        <v>60</v>
      </c>
      <c r="AM920" t="s">
        <v>60</v>
      </c>
      <c r="AN920" t="s">
        <v>166</v>
      </c>
      <c r="AO920" t="s">
        <v>117</v>
      </c>
      <c r="AP920" t="b">
        <v>0</v>
      </c>
      <c r="AQ920" t="b">
        <v>0</v>
      </c>
      <c r="AR920" t="s">
        <v>71</v>
      </c>
      <c r="AS920" t="b">
        <v>0</v>
      </c>
      <c r="AT920" t="s">
        <v>72</v>
      </c>
      <c r="AU920" t="s">
        <v>60</v>
      </c>
      <c r="AX920" t="s">
        <v>60</v>
      </c>
      <c r="AY920" t="s">
        <v>60</v>
      </c>
      <c r="BA920" t="b">
        <v>0</v>
      </c>
      <c r="BB920" t="s">
        <v>60</v>
      </c>
      <c r="BC920">
        <v>8772100</v>
      </c>
      <c r="BD920" t="s">
        <v>60</v>
      </c>
    </row>
    <row r="921" spans="1:56" x14ac:dyDescent="0.25">
      <c r="A921" t="s">
        <v>188</v>
      </c>
      <c r="B921" t="s">
        <v>970</v>
      </c>
      <c r="C921">
        <v>1302310</v>
      </c>
      <c r="D921" t="s">
        <v>73</v>
      </c>
      <c r="E921" t="s">
        <v>73</v>
      </c>
      <c r="F921" t="s">
        <v>190</v>
      </c>
      <c r="G921" t="s">
        <v>439</v>
      </c>
      <c r="H921" t="str">
        <f>"01901"</f>
        <v>01901</v>
      </c>
      <c r="I921" t="s">
        <v>60</v>
      </c>
      <c r="J921" t="s">
        <v>191</v>
      </c>
      <c r="K921" t="s">
        <v>62</v>
      </c>
      <c r="L921">
        <v>30</v>
      </c>
      <c r="N921" t="str">
        <f t="shared" si="31"/>
        <v>0</v>
      </c>
      <c r="O921">
        <v>30</v>
      </c>
      <c r="P921" t="s">
        <v>96</v>
      </c>
      <c r="Q921" t="s">
        <v>79</v>
      </c>
      <c r="R921" t="s">
        <v>79</v>
      </c>
      <c r="S921" t="s">
        <v>65</v>
      </c>
      <c r="T921" t="s">
        <v>66</v>
      </c>
      <c r="U921" t="s">
        <v>67</v>
      </c>
      <c r="V921" t="s">
        <v>67</v>
      </c>
      <c r="X921" t="b">
        <v>1</v>
      </c>
      <c r="Y921" t="b">
        <v>1</v>
      </c>
      <c r="Z921" t="b">
        <v>1</v>
      </c>
      <c r="AA921">
        <v>103</v>
      </c>
      <c r="AB921">
        <v>230</v>
      </c>
      <c r="AC921" t="s">
        <v>68</v>
      </c>
      <c r="AD921" t="b">
        <v>0</v>
      </c>
      <c r="AE921" t="b">
        <v>0</v>
      </c>
      <c r="AF921" t="s">
        <v>69</v>
      </c>
      <c r="AG921" t="s">
        <v>60</v>
      </c>
      <c r="AH921" t="s">
        <v>60</v>
      </c>
      <c r="AI921" t="b">
        <v>1</v>
      </c>
      <c r="AJ921" t="s">
        <v>60</v>
      </c>
      <c r="AK921" t="s">
        <v>60</v>
      </c>
      <c r="AL921" t="s">
        <v>60</v>
      </c>
      <c r="AM921" t="s">
        <v>60</v>
      </c>
      <c r="AN921" t="s">
        <v>166</v>
      </c>
      <c r="AO921" t="s">
        <v>70</v>
      </c>
      <c r="AP921" t="b">
        <v>0</v>
      </c>
      <c r="AQ921" t="b">
        <v>0</v>
      </c>
      <c r="AR921" t="s">
        <v>71</v>
      </c>
      <c r="AS921" t="b">
        <v>0</v>
      </c>
      <c r="AT921" t="s">
        <v>72</v>
      </c>
      <c r="AU921" t="s">
        <v>60</v>
      </c>
      <c r="AX921" t="s">
        <v>60</v>
      </c>
      <c r="AY921" t="s">
        <v>60</v>
      </c>
      <c r="BA921" t="b">
        <v>0</v>
      </c>
      <c r="BB921" t="s">
        <v>60</v>
      </c>
      <c r="BD921" t="s">
        <v>60</v>
      </c>
    </row>
    <row r="922" spans="1:56" x14ac:dyDescent="0.25">
      <c r="A922" t="s">
        <v>132</v>
      </c>
      <c r="B922" t="s">
        <v>971</v>
      </c>
      <c r="C922">
        <v>1700300</v>
      </c>
      <c r="D922" t="s">
        <v>85</v>
      </c>
      <c r="E922" t="s">
        <v>85</v>
      </c>
      <c r="F922" t="s">
        <v>324</v>
      </c>
      <c r="G922" t="s">
        <v>644</v>
      </c>
      <c r="H922" t="str">
        <f>"01108"</f>
        <v>01108</v>
      </c>
      <c r="I922" t="s">
        <v>60</v>
      </c>
      <c r="J922" t="s">
        <v>760</v>
      </c>
      <c r="K922" t="s">
        <v>62</v>
      </c>
      <c r="L922">
        <v>30</v>
      </c>
      <c r="N922" t="str">
        <f t="shared" si="31"/>
        <v>0</v>
      </c>
      <c r="O922">
        <v>30</v>
      </c>
      <c r="P922" t="s">
        <v>96</v>
      </c>
      <c r="Q922" t="s">
        <v>79</v>
      </c>
      <c r="R922" t="s">
        <v>79</v>
      </c>
      <c r="S922" t="s">
        <v>65</v>
      </c>
      <c r="T922" t="s">
        <v>66</v>
      </c>
      <c r="U922" t="s">
        <v>67</v>
      </c>
      <c r="V922" t="s">
        <v>67</v>
      </c>
      <c r="X922" t="b">
        <v>1</v>
      </c>
      <c r="Y922" t="b">
        <v>1</v>
      </c>
      <c r="Z922" t="b">
        <v>1</v>
      </c>
      <c r="AA922">
        <v>103</v>
      </c>
      <c r="AB922">
        <v>230</v>
      </c>
      <c r="AC922" t="s">
        <v>68</v>
      </c>
      <c r="AD922" t="b">
        <v>0</v>
      </c>
      <c r="AE922" t="b">
        <v>0</v>
      </c>
      <c r="AF922" t="s">
        <v>69</v>
      </c>
      <c r="AG922" t="s">
        <v>60</v>
      </c>
      <c r="AH922" t="s">
        <v>60</v>
      </c>
      <c r="AI922" t="b">
        <v>1</v>
      </c>
      <c r="AJ922" t="s">
        <v>60</v>
      </c>
      <c r="AK922" t="s">
        <v>60</v>
      </c>
      <c r="AL922" t="s">
        <v>60</v>
      </c>
      <c r="AM922" t="s">
        <v>60</v>
      </c>
      <c r="AN922" t="s">
        <v>166</v>
      </c>
      <c r="AO922" t="s">
        <v>117</v>
      </c>
      <c r="AP922" t="b">
        <v>0</v>
      </c>
      <c r="AQ922" t="b">
        <v>0</v>
      </c>
      <c r="AR922" t="s">
        <v>71</v>
      </c>
      <c r="AS922" t="b">
        <v>0</v>
      </c>
      <c r="AT922" t="s">
        <v>72</v>
      </c>
      <c r="AU922" t="s">
        <v>60</v>
      </c>
      <c r="AX922" t="s">
        <v>60</v>
      </c>
      <c r="AY922" t="s">
        <v>60</v>
      </c>
      <c r="BA922" t="b">
        <v>1</v>
      </c>
      <c r="BB922" t="s">
        <v>60</v>
      </c>
      <c r="BD922" t="s">
        <v>60</v>
      </c>
    </row>
    <row r="923" spans="1:56" x14ac:dyDescent="0.25">
      <c r="A923" t="s">
        <v>132</v>
      </c>
      <c r="B923" t="s">
        <v>972</v>
      </c>
      <c r="C923">
        <v>1700300</v>
      </c>
      <c r="D923" t="s">
        <v>58</v>
      </c>
      <c r="E923" t="s">
        <v>58</v>
      </c>
      <c r="F923" t="s">
        <v>742</v>
      </c>
      <c r="G923" t="s">
        <v>515</v>
      </c>
      <c r="H923" t="str">
        <f>"01108"</f>
        <v>01108</v>
      </c>
      <c r="I923" t="s">
        <v>60</v>
      </c>
      <c r="J923" t="s">
        <v>760</v>
      </c>
      <c r="K923" t="s">
        <v>62</v>
      </c>
      <c r="L923">
        <v>30</v>
      </c>
      <c r="N923" t="str">
        <f t="shared" si="31"/>
        <v>0</v>
      </c>
      <c r="O923">
        <v>30</v>
      </c>
      <c r="P923" t="s">
        <v>96</v>
      </c>
      <c r="Q923" t="s">
        <v>79</v>
      </c>
      <c r="R923" t="s">
        <v>79</v>
      </c>
      <c r="S923" t="s">
        <v>65</v>
      </c>
      <c r="T923" t="s">
        <v>66</v>
      </c>
      <c r="U923" t="s">
        <v>67</v>
      </c>
      <c r="V923" t="s">
        <v>67</v>
      </c>
      <c r="X923" t="b">
        <v>1</v>
      </c>
      <c r="Y923" t="b">
        <v>1</v>
      </c>
      <c r="Z923" t="b">
        <v>1</v>
      </c>
      <c r="AA923">
        <v>103</v>
      </c>
      <c r="AB923">
        <v>230</v>
      </c>
      <c r="AC923" t="s">
        <v>68</v>
      </c>
      <c r="AD923" t="b">
        <v>0</v>
      </c>
      <c r="AE923" t="b">
        <v>0</v>
      </c>
      <c r="AF923" t="s">
        <v>69</v>
      </c>
      <c r="AG923" t="s">
        <v>60</v>
      </c>
      <c r="AH923" t="s">
        <v>60</v>
      </c>
      <c r="AI923" t="b">
        <v>1</v>
      </c>
      <c r="AJ923" t="s">
        <v>60</v>
      </c>
      <c r="AK923" t="s">
        <v>60</v>
      </c>
      <c r="AL923" t="s">
        <v>60</v>
      </c>
      <c r="AM923" t="s">
        <v>60</v>
      </c>
      <c r="AN923" t="s">
        <v>166</v>
      </c>
      <c r="AO923" t="s">
        <v>117</v>
      </c>
      <c r="AP923" t="b">
        <v>0</v>
      </c>
      <c r="AQ923" t="b">
        <v>0</v>
      </c>
      <c r="AR923" t="s">
        <v>71</v>
      </c>
      <c r="AS923" t="b">
        <v>0</v>
      </c>
      <c r="AT923" t="s">
        <v>72</v>
      </c>
      <c r="AU923" t="s">
        <v>60</v>
      </c>
      <c r="AX923" t="s">
        <v>60</v>
      </c>
      <c r="AY923" t="s">
        <v>60</v>
      </c>
      <c r="BA923" t="b">
        <v>1</v>
      </c>
      <c r="BB923" t="s">
        <v>60</v>
      </c>
      <c r="BD923" t="s">
        <v>60</v>
      </c>
    </row>
    <row r="924" spans="1:56" x14ac:dyDescent="0.25">
      <c r="A924" t="s">
        <v>132</v>
      </c>
      <c r="B924" t="s">
        <v>973</v>
      </c>
      <c r="C924">
        <v>1700300</v>
      </c>
      <c r="D924" t="s">
        <v>73</v>
      </c>
      <c r="E924" t="s">
        <v>73</v>
      </c>
      <c r="F924" t="s">
        <v>758</v>
      </c>
      <c r="G924" t="s">
        <v>974</v>
      </c>
      <c r="H924" t="str">
        <f>"01108"</f>
        <v>01108</v>
      </c>
      <c r="I924" t="s">
        <v>60</v>
      </c>
      <c r="J924" t="s">
        <v>760</v>
      </c>
      <c r="K924" t="s">
        <v>62</v>
      </c>
      <c r="L924">
        <v>30</v>
      </c>
      <c r="N924" t="str">
        <f t="shared" si="31"/>
        <v>0</v>
      </c>
      <c r="O924">
        <v>30</v>
      </c>
      <c r="P924" t="s">
        <v>96</v>
      </c>
      <c r="Q924" t="s">
        <v>79</v>
      </c>
      <c r="R924" t="s">
        <v>79</v>
      </c>
      <c r="S924" t="s">
        <v>65</v>
      </c>
      <c r="T924" t="s">
        <v>66</v>
      </c>
      <c r="U924" t="s">
        <v>67</v>
      </c>
      <c r="V924" t="s">
        <v>67</v>
      </c>
      <c r="X924" t="b">
        <v>1</v>
      </c>
      <c r="Y924" t="b">
        <v>1</v>
      </c>
      <c r="Z924" t="b">
        <v>1</v>
      </c>
      <c r="AA924">
        <v>103</v>
      </c>
      <c r="AB924">
        <v>230</v>
      </c>
      <c r="AC924" t="s">
        <v>68</v>
      </c>
      <c r="AD924" t="b">
        <v>0</v>
      </c>
      <c r="AE924" t="b">
        <v>0</v>
      </c>
      <c r="AF924" t="s">
        <v>69</v>
      </c>
      <c r="AG924" t="s">
        <v>60</v>
      </c>
      <c r="AH924" t="s">
        <v>60</v>
      </c>
      <c r="AI924" t="b">
        <v>1</v>
      </c>
      <c r="AJ924" t="s">
        <v>60</v>
      </c>
      <c r="AK924" t="s">
        <v>60</v>
      </c>
      <c r="AL924" t="s">
        <v>60</v>
      </c>
      <c r="AM924" t="s">
        <v>60</v>
      </c>
      <c r="AN924" t="s">
        <v>166</v>
      </c>
      <c r="AO924" t="s">
        <v>117</v>
      </c>
      <c r="AP924" t="b">
        <v>0</v>
      </c>
      <c r="AQ924" t="b">
        <v>0</v>
      </c>
      <c r="AR924" t="s">
        <v>71</v>
      </c>
      <c r="AS924" t="b">
        <v>0</v>
      </c>
      <c r="AT924" t="s">
        <v>72</v>
      </c>
      <c r="AU924" t="s">
        <v>60</v>
      </c>
      <c r="AX924" t="s">
        <v>60</v>
      </c>
      <c r="AY924" t="s">
        <v>60</v>
      </c>
      <c r="BA924" t="b">
        <v>1</v>
      </c>
      <c r="BB924" t="s">
        <v>60</v>
      </c>
      <c r="BD924" t="s">
        <v>60</v>
      </c>
    </row>
    <row r="925" spans="1:56" x14ac:dyDescent="0.25">
      <c r="A925" t="s">
        <v>132</v>
      </c>
      <c r="B925" t="s">
        <v>975</v>
      </c>
      <c r="C925">
        <v>1700300</v>
      </c>
      <c r="D925" t="s">
        <v>102</v>
      </c>
      <c r="E925" t="s">
        <v>102</v>
      </c>
      <c r="G925" t="s">
        <v>976</v>
      </c>
      <c r="H925" t="str">
        <f>"01252"</f>
        <v>01252</v>
      </c>
      <c r="I925" t="s">
        <v>60</v>
      </c>
      <c r="J925" t="s">
        <v>847</v>
      </c>
      <c r="K925" t="s">
        <v>62</v>
      </c>
      <c r="L925">
        <v>30</v>
      </c>
      <c r="N925" t="str">
        <f t="shared" si="31"/>
        <v>0</v>
      </c>
      <c r="O925">
        <v>30</v>
      </c>
      <c r="P925" t="s">
        <v>96</v>
      </c>
      <c r="Q925" t="s">
        <v>79</v>
      </c>
      <c r="R925" t="s">
        <v>79</v>
      </c>
      <c r="S925" t="s">
        <v>65</v>
      </c>
      <c r="T925" t="s">
        <v>66</v>
      </c>
      <c r="U925" t="s">
        <v>67</v>
      </c>
      <c r="V925" t="s">
        <v>67</v>
      </c>
      <c r="X925" t="b">
        <v>1</v>
      </c>
      <c r="Y925" t="b">
        <v>1</v>
      </c>
      <c r="Z925" t="b">
        <v>1</v>
      </c>
      <c r="AA925">
        <v>103</v>
      </c>
      <c r="AB925">
        <v>230</v>
      </c>
      <c r="AC925" t="s">
        <v>68</v>
      </c>
      <c r="AD925" t="b">
        <v>0</v>
      </c>
      <c r="AE925" t="b">
        <v>0</v>
      </c>
      <c r="AF925" t="s">
        <v>69</v>
      </c>
      <c r="AG925" t="s">
        <v>60</v>
      </c>
      <c r="AH925" t="s">
        <v>60</v>
      </c>
      <c r="AI925" t="b">
        <v>1</v>
      </c>
      <c r="AJ925" t="s">
        <v>60</v>
      </c>
      <c r="AK925" t="s">
        <v>60</v>
      </c>
      <c r="AL925" t="s">
        <v>60</v>
      </c>
      <c r="AM925" t="s">
        <v>60</v>
      </c>
      <c r="AN925" t="s">
        <v>166</v>
      </c>
      <c r="AO925" t="s">
        <v>117</v>
      </c>
      <c r="AP925" t="b">
        <v>0</v>
      </c>
      <c r="AQ925" t="b">
        <v>0</v>
      </c>
      <c r="AR925" t="s">
        <v>71</v>
      </c>
      <c r="AS925" t="b">
        <v>0</v>
      </c>
      <c r="AT925" t="s">
        <v>72</v>
      </c>
      <c r="AU925" t="s">
        <v>60</v>
      </c>
      <c r="AX925" t="s">
        <v>60</v>
      </c>
      <c r="AY925" t="s">
        <v>60</v>
      </c>
      <c r="BA925" t="b">
        <v>1</v>
      </c>
      <c r="BB925" t="s">
        <v>60</v>
      </c>
      <c r="BD925" t="s">
        <v>60</v>
      </c>
    </row>
    <row r="926" spans="1:56" x14ac:dyDescent="0.25">
      <c r="A926" t="s">
        <v>132</v>
      </c>
      <c r="B926" t="s">
        <v>977</v>
      </c>
      <c r="C926">
        <v>1700300</v>
      </c>
      <c r="D926" t="s">
        <v>105</v>
      </c>
      <c r="E926" t="s">
        <v>105</v>
      </c>
      <c r="F926" t="s">
        <v>742</v>
      </c>
      <c r="G926" t="s">
        <v>491</v>
      </c>
      <c r="H926" t="str">
        <f>"01108"</f>
        <v>01108</v>
      </c>
      <c r="I926" t="s">
        <v>60</v>
      </c>
      <c r="J926" t="s">
        <v>760</v>
      </c>
      <c r="K926" t="s">
        <v>62</v>
      </c>
      <c r="L926">
        <v>31</v>
      </c>
      <c r="N926" t="str">
        <f t="shared" si="31"/>
        <v>0</v>
      </c>
      <c r="O926">
        <v>31</v>
      </c>
      <c r="P926" t="s">
        <v>96</v>
      </c>
      <c r="Q926" t="s">
        <v>79</v>
      </c>
      <c r="R926" t="s">
        <v>79</v>
      </c>
      <c r="S926" t="s">
        <v>65</v>
      </c>
      <c r="T926" t="s">
        <v>66</v>
      </c>
      <c r="U926" t="s">
        <v>67</v>
      </c>
      <c r="V926" t="s">
        <v>67</v>
      </c>
      <c r="X926" t="b">
        <v>1</v>
      </c>
      <c r="Y926" t="b">
        <v>1</v>
      </c>
      <c r="Z926" t="b">
        <v>1</v>
      </c>
      <c r="AA926">
        <v>103</v>
      </c>
      <c r="AB926">
        <v>230</v>
      </c>
      <c r="AC926" t="s">
        <v>68</v>
      </c>
      <c r="AD926" t="b">
        <v>0</v>
      </c>
      <c r="AE926" t="b">
        <v>0</v>
      </c>
      <c r="AF926" t="s">
        <v>69</v>
      </c>
      <c r="AG926" t="s">
        <v>60</v>
      </c>
      <c r="AH926" t="s">
        <v>60</v>
      </c>
      <c r="AI926" t="b">
        <v>1</v>
      </c>
      <c r="AJ926" t="s">
        <v>60</v>
      </c>
      <c r="AK926" t="s">
        <v>60</v>
      </c>
      <c r="AL926" t="s">
        <v>60</v>
      </c>
      <c r="AM926" t="s">
        <v>60</v>
      </c>
      <c r="AN926" t="s">
        <v>166</v>
      </c>
      <c r="AO926" t="s">
        <v>117</v>
      </c>
      <c r="AP926" t="b">
        <v>0</v>
      </c>
      <c r="AQ926" t="b">
        <v>0</v>
      </c>
      <c r="AR926" t="s">
        <v>71</v>
      </c>
      <c r="AS926" t="b">
        <v>0</v>
      </c>
      <c r="AT926" t="s">
        <v>72</v>
      </c>
      <c r="AU926" t="s">
        <v>60</v>
      </c>
      <c r="AX926" t="s">
        <v>60</v>
      </c>
      <c r="AY926" t="s">
        <v>60</v>
      </c>
      <c r="BA926" t="b">
        <v>1</v>
      </c>
      <c r="BB926" t="s">
        <v>60</v>
      </c>
      <c r="BD926" t="s">
        <v>60</v>
      </c>
    </row>
    <row r="927" spans="1:56" x14ac:dyDescent="0.25">
      <c r="A927" t="s">
        <v>188</v>
      </c>
      <c r="B927" t="s">
        <v>412</v>
      </c>
      <c r="C927" t="str">
        <f>"0400700"</f>
        <v>0400700</v>
      </c>
      <c r="D927" t="s">
        <v>58</v>
      </c>
      <c r="E927" t="s">
        <v>58</v>
      </c>
      <c r="F927" t="s">
        <v>195</v>
      </c>
      <c r="G927" t="s">
        <v>439</v>
      </c>
      <c r="H927" t="str">
        <f>"01902"</f>
        <v>01902</v>
      </c>
      <c r="I927" t="s">
        <v>60</v>
      </c>
      <c r="J927" t="s">
        <v>196</v>
      </c>
      <c r="K927" t="s">
        <v>62</v>
      </c>
      <c r="L927">
        <v>30</v>
      </c>
      <c r="N927" t="str">
        <f t="shared" si="31"/>
        <v>0</v>
      </c>
      <c r="O927">
        <v>30</v>
      </c>
      <c r="P927" t="s">
        <v>96</v>
      </c>
      <c r="Q927" t="s">
        <v>79</v>
      </c>
      <c r="R927" t="s">
        <v>79</v>
      </c>
      <c r="S927" t="s">
        <v>65</v>
      </c>
      <c r="T927" t="s">
        <v>66</v>
      </c>
      <c r="U927" t="s">
        <v>67</v>
      </c>
      <c r="V927" t="s">
        <v>67</v>
      </c>
      <c r="X927" t="b">
        <v>1</v>
      </c>
      <c r="Y927" t="b">
        <v>1</v>
      </c>
      <c r="Z927" t="b">
        <v>1</v>
      </c>
      <c r="AA927">
        <v>103</v>
      </c>
      <c r="AB927">
        <v>230</v>
      </c>
      <c r="AC927" t="s">
        <v>68</v>
      </c>
      <c r="AD927" t="b">
        <v>0</v>
      </c>
      <c r="AE927" t="b">
        <v>0</v>
      </c>
      <c r="AF927" t="s">
        <v>69</v>
      </c>
      <c r="AG927" t="s">
        <v>60</v>
      </c>
      <c r="AH927" t="s">
        <v>60</v>
      </c>
      <c r="AI927" t="b">
        <v>1</v>
      </c>
      <c r="AJ927" t="s">
        <v>60</v>
      </c>
      <c r="AK927" t="s">
        <v>60</v>
      </c>
      <c r="AL927" t="s">
        <v>60</v>
      </c>
      <c r="AM927" t="s">
        <v>60</v>
      </c>
      <c r="AN927" t="s">
        <v>166</v>
      </c>
      <c r="AO927" t="s">
        <v>70</v>
      </c>
      <c r="AP927" t="b">
        <v>0</v>
      </c>
      <c r="AQ927" t="b">
        <v>0</v>
      </c>
      <c r="AR927" t="s">
        <v>71</v>
      </c>
      <c r="AS927" t="b">
        <v>0</v>
      </c>
      <c r="AT927" t="s">
        <v>72</v>
      </c>
      <c r="AU927" t="s">
        <v>60</v>
      </c>
      <c r="AX927" t="s">
        <v>60</v>
      </c>
      <c r="AY927" t="s">
        <v>60</v>
      </c>
      <c r="BA927" t="b">
        <v>0</v>
      </c>
      <c r="BB927" t="s">
        <v>60</v>
      </c>
      <c r="BD927" t="s">
        <v>60</v>
      </c>
    </row>
    <row r="928" spans="1:56" x14ac:dyDescent="0.25">
      <c r="A928" t="s">
        <v>132</v>
      </c>
      <c r="B928" t="s">
        <v>457</v>
      </c>
      <c r="C928" t="s">
        <v>153</v>
      </c>
      <c r="D928" t="s">
        <v>85</v>
      </c>
      <c r="E928" t="s">
        <v>85</v>
      </c>
      <c r="F928" t="s">
        <v>154</v>
      </c>
      <c r="G928" t="s">
        <v>814</v>
      </c>
      <c r="H928" t="s">
        <v>60</v>
      </c>
      <c r="I928" t="s">
        <v>60</v>
      </c>
      <c r="K928" t="s">
        <v>62</v>
      </c>
      <c r="L928">
        <v>100</v>
      </c>
      <c r="N928" t="str">
        <f t="shared" si="31"/>
        <v>0</v>
      </c>
      <c r="O928">
        <v>100</v>
      </c>
      <c r="P928" t="s">
        <v>96</v>
      </c>
      <c r="Q928" t="s">
        <v>64</v>
      </c>
      <c r="R928" t="s">
        <v>79</v>
      </c>
      <c r="S928" t="s">
        <v>65</v>
      </c>
      <c r="T928" t="s">
        <v>66</v>
      </c>
      <c r="U928" t="s">
        <v>67</v>
      </c>
      <c r="V928" t="s">
        <v>67</v>
      </c>
      <c r="X928" t="b">
        <v>0</v>
      </c>
      <c r="Y928" t="b">
        <v>0</v>
      </c>
      <c r="Z928" t="b">
        <v>1</v>
      </c>
      <c r="AC928" t="s">
        <v>68</v>
      </c>
      <c r="AD928" t="b">
        <v>1</v>
      </c>
      <c r="AE928" t="b">
        <v>1</v>
      </c>
      <c r="AF928" t="s">
        <v>69</v>
      </c>
      <c r="AG928" t="s">
        <v>60</v>
      </c>
      <c r="AH928" t="s">
        <v>60</v>
      </c>
      <c r="AI928" t="b">
        <v>0</v>
      </c>
      <c r="AJ928" t="s">
        <v>60</v>
      </c>
      <c r="AK928" t="s">
        <v>60</v>
      </c>
      <c r="AL928" t="s">
        <v>60</v>
      </c>
      <c r="AM928" t="s">
        <v>60</v>
      </c>
      <c r="AN928" t="s">
        <v>166</v>
      </c>
      <c r="AO928" t="s">
        <v>70</v>
      </c>
      <c r="AP928" t="b">
        <v>0</v>
      </c>
      <c r="AQ928" t="b">
        <v>0</v>
      </c>
      <c r="AR928" t="s">
        <v>71</v>
      </c>
      <c r="AS928" t="b">
        <v>0</v>
      </c>
      <c r="AT928" t="s">
        <v>72</v>
      </c>
      <c r="AU928" t="s">
        <v>60</v>
      </c>
      <c r="AX928" t="s">
        <v>60</v>
      </c>
      <c r="AY928" t="s">
        <v>60</v>
      </c>
      <c r="BA928" t="b">
        <v>0</v>
      </c>
      <c r="BB928" t="s">
        <v>60</v>
      </c>
      <c r="BD928" t="s">
        <v>60</v>
      </c>
    </row>
    <row r="929" spans="1:56" x14ac:dyDescent="0.25">
      <c r="A929" t="s">
        <v>132</v>
      </c>
      <c r="B929" t="s">
        <v>457</v>
      </c>
      <c r="C929" t="s">
        <v>153</v>
      </c>
      <c r="D929" t="s">
        <v>58</v>
      </c>
      <c r="E929" t="s">
        <v>58</v>
      </c>
      <c r="F929" t="s">
        <v>154</v>
      </c>
      <c r="G929" t="s">
        <v>978</v>
      </c>
      <c r="H929" t="s">
        <v>60</v>
      </c>
      <c r="I929" t="s">
        <v>60</v>
      </c>
      <c r="K929" t="s">
        <v>62</v>
      </c>
      <c r="L929">
        <v>100</v>
      </c>
      <c r="N929" t="str">
        <f t="shared" si="31"/>
        <v>0</v>
      </c>
      <c r="O929">
        <v>100</v>
      </c>
      <c r="P929" t="s">
        <v>96</v>
      </c>
      <c r="Q929" t="s">
        <v>64</v>
      </c>
      <c r="R929" t="s">
        <v>79</v>
      </c>
      <c r="S929" t="s">
        <v>65</v>
      </c>
      <c r="T929" t="s">
        <v>66</v>
      </c>
      <c r="U929" t="s">
        <v>67</v>
      </c>
      <c r="V929" t="s">
        <v>67</v>
      </c>
      <c r="X929" t="b">
        <v>0</v>
      </c>
      <c r="Y929" t="b">
        <v>0</v>
      </c>
      <c r="Z929" t="b">
        <v>1</v>
      </c>
      <c r="AC929" t="s">
        <v>68</v>
      </c>
      <c r="AD929" t="b">
        <v>1</v>
      </c>
      <c r="AE929" t="b">
        <v>1</v>
      </c>
      <c r="AF929" t="s">
        <v>69</v>
      </c>
      <c r="AG929" t="s">
        <v>60</v>
      </c>
      <c r="AH929" t="s">
        <v>60</v>
      </c>
      <c r="AI929" t="b">
        <v>1</v>
      </c>
      <c r="AJ929" t="s">
        <v>60</v>
      </c>
      <c r="AK929" t="s">
        <v>60</v>
      </c>
      <c r="AL929" t="s">
        <v>60</v>
      </c>
      <c r="AM929" t="s">
        <v>60</v>
      </c>
      <c r="AN929" t="s">
        <v>166</v>
      </c>
      <c r="AO929" t="s">
        <v>70</v>
      </c>
      <c r="AP929" t="b">
        <v>0</v>
      </c>
      <c r="AQ929" t="b">
        <v>0</v>
      </c>
      <c r="AR929" t="s">
        <v>71</v>
      </c>
      <c r="AS929" t="b">
        <v>0</v>
      </c>
      <c r="AT929" t="s">
        <v>72</v>
      </c>
      <c r="AU929" t="s">
        <v>60</v>
      </c>
      <c r="AX929" t="s">
        <v>60</v>
      </c>
      <c r="AY929" t="s">
        <v>60</v>
      </c>
      <c r="BA929" t="b">
        <v>0</v>
      </c>
      <c r="BB929" t="s">
        <v>60</v>
      </c>
      <c r="BD929" t="s">
        <v>60</v>
      </c>
    </row>
    <row r="930" spans="1:56" x14ac:dyDescent="0.25">
      <c r="A930" t="s">
        <v>132</v>
      </c>
      <c r="B930" t="s">
        <v>457</v>
      </c>
      <c r="C930" t="s">
        <v>153</v>
      </c>
      <c r="D930" t="s">
        <v>98</v>
      </c>
      <c r="E930" t="s">
        <v>98</v>
      </c>
      <c r="F930" t="s">
        <v>154</v>
      </c>
      <c r="G930" t="s">
        <v>979</v>
      </c>
      <c r="H930" t="s">
        <v>60</v>
      </c>
      <c r="I930" t="s">
        <v>60</v>
      </c>
      <c r="K930" t="s">
        <v>62</v>
      </c>
      <c r="L930">
        <v>100</v>
      </c>
      <c r="N930" t="str">
        <f t="shared" si="31"/>
        <v>0</v>
      </c>
      <c r="O930">
        <v>100</v>
      </c>
      <c r="P930" t="s">
        <v>96</v>
      </c>
      <c r="Q930" t="s">
        <v>64</v>
      </c>
      <c r="R930" t="s">
        <v>79</v>
      </c>
      <c r="S930" t="s">
        <v>65</v>
      </c>
      <c r="T930" t="s">
        <v>66</v>
      </c>
      <c r="U930" t="s">
        <v>67</v>
      </c>
      <c r="V930" t="s">
        <v>67</v>
      </c>
      <c r="X930" t="b">
        <v>0</v>
      </c>
      <c r="Y930" t="b">
        <v>0</v>
      </c>
      <c r="Z930" t="b">
        <v>1</v>
      </c>
      <c r="AC930" t="s">
        <v>68</v>
      </c>
      <c r="AD930" t="b">
        <v>1</v>
      </c>
      <c r="AE930" t="b">
        <v>1</v>
      </c>
      <c r="AF930" t="s">
        <v>69</v>
      </c>
      <c r="AG930" t="s">
        <v>60</v>
      </c>
      <c r="AH930" t="s">
        <v>60</v>
      </c>
      <c r="AI930" t="b">
        <v>1</v>
      </c>
      <c r="AJ930" t="s">
        <v>60</v>
      </c>
      <c r="AK930" t="s">
        <v>60</v>
      </c>
      <c r="AL930" t="s">
        <v>60</v>
      </c>
      <c r="AM930" t="s">
        <v>60</v>
      </c>
      <c r="AN930" t="s">
        <v>166</v>
      </c>
      <c r="AO930" t="s">
        <v>70</v>
      </c>
      <c r="AP930" t="b">
        <v>0</v>
      </c>
      <c r="AQ930" t="b">
        <v>0</v>
      </c>
      <c r="AR930" t="s">
        <v>71</v>
      </c>
      <c r="AS930" t="b">
        <v>0</v>
      </c>
      <c r="AT930" t="s">
        <v>72</v>
      </c>
      <c r="AU930" t="s">
        <v>60</v>
      </c>
      <c r="AX930" t="s">
        <v>60</v>
      </c>
      <c r="AY930" t="s">
        <v>60</v>
      </c>
      <c r="BA930" t="b">
        <v>0</v>
      </c>
      <c r="BB930" t="s">
        <v>60</v>
      </c>
      <c r="BD930" t="s">
        <v>60</v>
      </c>
    </row>
    <row r="931" spans="1:56" x14ac:dyDescent="0.25">
      <c r="A931" t="s">
        <v>132</v>
      </c>
      <c r="B931" t="s">
        <v>457</v>
      </c>
      <c r="C931" t="s">
        <v>153</v>
      </c>
      <c r="D931" t="s">
        <v>102</v>
      </c>
      <c r="E931" t="s">
        <v>102</v>
      </c>
      <c r="F931" t="s">
        <v>154</v>
      </c>
      <c r="G931" t="s">
        <v>980</v>
      </c>
      <c r="H931" t="s">
        <v>60</v>
      </c>
      <c r="I931" t="s">
        <v>60</v>
      </c>
      <c r="K931" t="s">
        <v>62</v>
      </c>
      <c r="L931">
        <v>100</v>
      </c>
      <c r="N931" t="str">
        <f t="shared" si="31"/>
        <v>0</v>
      </c>
      <c r="O931">
        <v>100</v>
      </c>
      <c r="P931" t="s">
        <v>96</v>
      </c>
      <c r="Q931" t="s">
        <v>64</v>
      </c>
      <c r="R931" t="s">
        <v>79</v>
      </c>
      <c r="S931" t="s">
        <v>65</v>
      </c>
      <c r="T931" t="s">
        <v>66</v>
      </c>
      <c r="U931" t="s">
        <v>67</v>
      </c>
      <c r="V931" t="s">
        <v>67</v>
      </c>
      <c r="X931" t="b">
        <v>0</v>
      </c>
      <c r="Y931" t="b">
        <v>0</v>
      </c>
      <c r="Z931" t="b">
        <v>1</v>
      </c>
      <c r="AC931" t="s">
        <v>68</v>
      </c>
      <c r="AD931" t="b">
        <v>1</v>
      </c>
      <c r="AE931" t="b">
        <v>1</v>
      </c>
      <c r="AF931" t="s">
        <v>69</v>
      </c>
      <c r="AG931" t="s">
        <v>60</v>
      </c>
      <c r="AH931" t="s">
        <v>60</v>
      </c>
      <c r="AI931" t="b">
        <v>1</v>
      </c>
      <c r="AJ931" t="s">
        <v>60</v>
      </c>
      <c r="AK931" t="s">
        <v>60</v>
      </c>
      <c r="AL931" t="s">
        <v>60</v>
      </c>
      <c r="AM931" t="s">
        <v>60</v>
      </c>
      <c r="AN931" t="s">
        <v>166</v>
      </c>
      <c r="AO931" t="s">
        <v>70</v>
      </c>
      <c r="AP931" t="b">
        <v>0</v>
      </c>
      <c r="AQ931" t="b">
        <v>0</v>
      </c>
      <c r="AR931" t="s">
        <v>71</v>
      </c>
      <c r="AS931" t="b">
        <v>0</v>
      </c>
      <c r="AT931" t="s">
        <v>72</v>
      </c>
      <c r="AU931" t="s">
        <v>60</v>
      </c>
      <c r="AX931" t="s">
        <v>60</v>
      </c>
      <c r="AY931" t="s">
        <v>60</v>
      </c>
      <c r="BA931" t="b">
        <v>0</v>
      </c>
      <c r="BB931" t="s">
        <v>60</v>
      </c>
      <c r="BD931" t="s">
        <v>60</v>
      </c>
    </row>
    <row r="932" spans="1:56" x14ac:dyDescent="0.25">
      <c r="A932" t="s">
        <v>132</v>
      </c>
      <c r="B932" t="s">
        <v>457</v>
      </c>
      <c r="C932" t="s">
        <v>153</v>
      </c>
      <c r="D932" t="s">
        <v>105</v>
      </c>
      <c r="E932" t="s">
        <v>105</v>
      </c>
      <c r="F932" t="s">
        <v>154</v>
      </c>
      <c r="G932" t="s">
        <v>981</v>
      </c>
      <c r="H932" t="s">
        <v>60</v>
      </c>
      <c r="I932" t="s">
        <v>60</v>
      </c>
      <c r="K932" t="s">
        <v>62</v>
      </c>
      <c r="L932">
        <v>100</v>
      </c>
      <c r="N932" t="str">
        <f t="shared" si="31"/>
        <v>0</v>
      </c>
      <c r="O932">
        <v>100</v>
      </c>
      <c r="P932" t="s">
        <v>96</v>
      </c>
      <c r="Q932" t="s">
        <v>64</v>
      </c>
      <c r="R932" t="s">
        <v>79</v>
      </c>
      <c r="S932" t="s">
        <v>65</v>
      </c>
      <c r="T932" t="s">
        <v>66</v>
      </c>
      <c r="U932" t="s">
        <v>67</v>
      </c>
      <c r="V932" t="s">
        <v>67</v>
      </c>
      <c r="X932" t="b">
        <v>0</v>
      </c>
      <c r="Y932" t="b">
        <v>0</v>
      </c>
      <c r="Z932" t="b">
        <v>1</v>
      </c>
      <c r="AC932" t="s">
        <v>68</v>
      </c>
      <c r="AD932" t="b">
        <v>1</v>
      </c>
      <c r="AE932" t="b">
        <v>1</v>
      </c>
      <c r="AF932" t="s">
        <v>69</v>
      </c>
      <c r="AG932" t="s">
        <v>60</v>
      </c>
      <c r="AH932" t="s">
        <v>60</v>
      </c>
      <c r="AI932" t="b">
        <v>1</v>
      </c>
      <c r="AJ932" t="s">
        <v>60</v>
      </c>
      <c r="AK932" t="s">
        <v>60</v>
      </c>
      <c r="AL932" t="s">
        <v>60</v>
      </c>
      <c r="AM932" t="s">
        <v>60</v>
      </c>
      <c r="AN932" t="s">
        <v>166</v>
      </c>
      <c r="AO932" t="s">
        <v>70</v>
      </c>
      <c r="AP932" t="b">
        <v>0</v>
      </c>
      <c r="AQ932" t="b">
        <v>0</v>
      </c>
      <c r="AR932" t="s">
        <v>71</v>
      </c>
      <c r="AS932" t="b">
        <v>0</v>
      </c>
      <c r="AT932" t="s">
        <v>72</v>
      </c>
      <c r="AU932" t="s">
        <v>60</v>
      </c>
      <c r="AX932" t="s">
        <v>60</v>
      </c>
      <c r="AY932" t="s">
        <v>60</v>
      </c>
      <c r="BA932" t="b">
        <v>0</v>
      </c>
      <c r="BB932" t="s">
        <v>60</v>
      </c>
      <c r="BD932" t="s">
        <v>60</v>
      </c>
    </row>
    <row r="933" spans="1:56" x14ac:dyDescent="0.25">
      <c r="A933" t="s">
        <v>132</v>
      </c>
      <c r="B933" t="s">
        <v>457</v>
      </c>
      <c r="C933" t="s">
        <v>153</v>
      </c>
      <c r="D933" t="s">
        <v>81</v>
      </c>
      <c r="E933" t="s">
        <v>81</v>
      </c>
      <c r="F933" t="s">
        <v>154</v>
      </c>
      <c r="G933" t="s">
        <v>982</v>
      </c>
      <c r="H933" t="s">
        <v>60</v>
      </c>
      <c r="I933" t="s">
        <v>60</v>
      </c>
      <c r="K933" t="s">
        <v>62</v>
      </c>
      <c r="L933">
        <v>100</v>
      </c>
      <c r="N933" t="str">
        <f t="shared" si="31"/>
        <v>0</v>
      </c>
      <c r="O933">
        <v>100</v>
      </c>
      <c r="P933" t="s">
        <v>96</v>
      </c>
      <c r="Q933" t="s">
        <v>64</v>
      </c>
      <c r="R933" t="s">
        <v>79</v>
      </c>
      <c r="S933" t="s">
        <v>65</v>
      </c>
      <c r="T933" t="s">
        <v>66</v>
      </c>
      <c r="U933" t="s">
        <v>67</v>
      </c>
      <c r="V933" t="s">
        <v>67</v>
      </c>
      <c r="X933" t="b">
        <v>0</v>
      </c>
      <c r="Y933" t="b">
        <v>0</v>
      </c>
      <c r="Z933" t="b">
        <v>1</v>
      </c>
      <c r="AC933" t="s">
        <v>68</v>
      </c>
      <c r="AD933" t="b">
        <v>1</v>
      </c>
      <c r="AE933" t="b">
        <v>1</v>
      </c>
      <c r="AF933" t="s">
        <v>69</v>
      </c>
      <c r="AG933" t="s">
        <v>60</v>
      </c>
      <c r="AH933" t="s">
        <v>60</v>
      </c>
      <c r="AI933" t="b">
        <v>1</v>
      </c>
      <c r="AJ933" t="s">
        <v>60</v>
      </c>
      <c r="AK933" t="s">
        <v>60</v>
      </c>
      <c r="AL933" t="s">
        <v>60</v>
      </c>
      <c r="AM933" t="s">
        <v>60</v>
      </c>
      <c r="AN933" t="s">
        <v>166</v>
      </c>
      <c r="AO933" t="s">
        <v>70</v>
      </c>
      <c r="AP933" t="b">
        <v>0</v>
      </c>
      <c r="AQ933" t="b">
        <v>0</v>
      </c>
      <c r="AR933" t="s">
        <v>71</v>
      </c>
      <c r="AS933" t="b">
        <v>0</v>
      </c>
      <c r="AT933" t="s">
        <v>72</v>
      </c>
      <c r="AU933" t="s">
        <v>60</v>
      </c>
      <c r="AX933" t="s">
        <v>60</v>
      </c>
      <c r="AY933" t="s">
        <v>60</v>
      </c>
      <c r="BA933" t="b">
        <v>0</v>
      </c>
      <c r="BB933" t="s">
        <v>60</v>
      </c>
      <c r="BD933" t="s">
        <v>60</v>
      </c>
    </row>
    <row r="934" spans="1:56" x14ac:dyDescent="0.25">
      <c r="A934" t="s">
        <v>132</v>
      </c>
      <c r="B934" t="s">
        <v>452</v>
      </c>
      <c r="C934" t="s">
        <v>153</v>
      </c>
      <c r="D934" t="s">
        <v>85</v>
      </c>
      <c r="E934" t="s">
        <v>85</v>
      </c>
      <c r="F934" t="s">
        <v>154</v>
      </c>
      <c r="G934" t="s">
        <v>983</v>
      </c>
      <c r="H934" t="s">
        <v>60</v>
      </c>
      <c r="I934" t="s">
        <v>60</v>
      </c>
      <c r="K934" t="s">
        <v>62</v>
      </c>
      <c r="L934">
        <v>100</v>
      </c>
      <c r="N934" t="str">
        <f t="shared" si="31"/>
        <v>0</v>
      </c>
      <c r="O934">
        <v>100</v>
      </c>
      <c r="P934" t="s">
        <v>96</v>
      </c>
      <c r="Q934" t="s">
        <v>64</v>
      </c>
      <c r="R934" t="s">
        <v>79</v>
      </c>
      <c r="S934" t="s">
        <v>65</v>
      </c>
      <c r="T934" t="s">
        <v>66</v>
      </c>
      <c r="U934" t="s">
        <v>67</v>
      </c>
      <c r="V934" t="s">
        <v>67</v>
      </c>
      <c r="X934" t="b">
        <v>0</v>
      </c>
      <c r="Y934" t="b">
        <v>0</v>
      </c>
      <c r="Z934" t="b">
        <v>1</v>
      </c>
      <c r="AC934" t="s">
        <v>68</v>
      </c>
      <c r="AD934" t="b">
        <v>1</v>
      </c>
      <c r="AE934" t="b">
        <v>1</v>
      </c>
      <c r="AF934" t="s">
        <v>69</v>
      </c>
      <c r="AG934" t="s">
        <v>60</v>
      </c>
      <c r="AH934" t="s">
        <v>60</v>
      </c>
      <c r="AI934" t="b">
        <v>1</v>
      </c>
      <c r="AJ934" t="s">
        <v>60</v>
      </c>
      <c r="AK934" t="s">
        <v>60</v>
      </c>
      <c r="AL934" t="s">
        <v>60</v>
      </c>
      <c r="AM934" t="s">
        <v>60</v>
      </c>
      <c r="AN934" t="s">
        <v>166</v>
      </c>
      <c r="AO934" t="s">
        <v>70</v>
      </c>
      <c r="AP934" t="b">
        <v>0</v>
      </c>
      <c r="AQ934" t="b">
        <v>0</v>
      </c>
      <c r="AR934" t="s">
        <v>71</v>
      </c>
      <c r="AS934" t="b">
        <v>0</v>
      </c>
      <c r="AT934" t="s">
        <v>72</v>
      </c>
      <c r="AU934" t="s">
        <v>60</v>
      </c>
      <c r="AX934" t="s">
        <v>60</v>
      </c>
      <c r="AY934" t="s">
        <v>60</v>
      </c>
      <c r="BA934" t="b">
        <v>0</v>
      </c>
      <c r="BB934" t="s">
        <v>60</v>
      </c>
      <c r="BD934" t="s">
        <v>60</v>
      </c>
    </row>
    <row r="935" spans="1:56" x14ac:dyDescent="0.25">
      <c r="A935" t="s">
        <v>132</v>
      </c>
      <c r="B935" t="s">
        <v>452</v>
      </c>
      <c r="C935" t="s">
        <v>153</v>
      </c>
      <c r="D935" t="s">
        <v>58</v>
      </c>
      <c r="E935" t="s">
        <v>58</v>
      </c>
      <c r="F935" t="s">
        <v>154</v>
      </c>
      <c r="G935" t="s">
        <v>984</v>
      </c>
      <c r="H935" t="s">
        <v>60</v>
      </c>
      <c r="I935" t="s">
        <v>60</v>
      </c>
      <c r="K935" t="s">
        <v>62</v>
      </c>
      <c r="L935">
        <v>100</v>
      </c>
      <c r="N935" t="str">
        <f t="shared" si="31"/>
        <v>0</v>
      </c>
      <c r="O935">
        <v>100</v>
      </c>
      <c r="P935" t="s">
        <v>96</v>
      </c>
      <c r="Q935" t="s">
        <v>64</v>
      </c>
      <c r="R935" t="s">
        <v>79</v>
      </c>
      <c r="S935" t="s">
        <v>65</v>
      </c>
      <c r="T935" t="s">
        <v>66</v>
      </c>
      <c r="U935" t="s">
        <v>67</v>
      </c>
      <c r="V935" t="s">
        <v>67</v>
      </c>
      <c r="X935" t="b">
        <v>0</v>
      </c>
      <c r="Y935" t="b">
        <v>0</v>
      </c>
      <c r="Z935" t="b">
        <v>1</v>
      </c>
      <c r="AC935" t="s">
        <v>68</v>
      </c>
      <c r="AD935" t="b">
        <v>1</v>
      </c>
      <c r="AE935" t="b">
        <v>1</v>
      </c>
      <c r="AF935" t="s">
        <v>69</v>
      </c>
      <c r="AG935" t="s">
        <v>60</v>
      </c>
      <c r="AH935" t="s">
        <v>60</v>
      </c>
      <c r="AI935" t="b">
        <v>1</v>
      </c>
      <c r="AJ935" t="s">
        <v>60</v>
      </c>
      <c r="AK935" t="s">
        <v>60</v>
      </c>
      <c r="AL935" t="s">
        <v>60</v>
      </c>
      <c r="AM935" t="s">
        <v>60</v>
      </c>
      <c r="AN935" t="s">
        <v>166</v>
      </c>
      <c r="AO935" t="s">
        <v>70</v>
      </c>
      <c r="AP935" t="b">
        <v>0</v>
      </c>
      <c r="AQ935" t="b">
        <v>0</v>
      </c>
      <c r="AR935" t="s">
        <v>71</v>
      </c>
      <c r="AS935" t="b">
        <v>0</v>
      </c>
      <c r="AT935" t="s">
        <v>72</v>
      </c>
      <c r="AU935" t="s">
        <v>60</v>
      </c>
      <c r="AX935" t="s">
        <v>60</v>
      </c>
      <c r="AY935" t="s">
        <v>60</v>
      </c>
      <c r="BA935" t="b">
        <v>0</v>
      </c>
      <c r="BB935" t="s">
        <v>60</v>
      </c>
      <c r="BD935" t="s">
        <v>60</v>
      </c>
    </row>
    <row r="936" spans="1:56" x14ac:dyDescent="0.25">
      <c r="A936" t="s">
        <v>132</v>
      </c>
      <c r="B936" t="s">
        <v>452</v>
      </c>
      <c r="C936" t="s">
        <v>153</v>
      </c>
      <c r="D936" t="s">
        <v>98</v>
      </c>
      <c r="E936" t="s">
        <v>98</v>
      </c>
      <c r="F936" t="s">
        <v>154</v>
      </c>
      <c r="G936" t="s">
        <v>985</v>
      </c>
      <c r="H936" t="s">
        <v>60</v>
      </c>
      <c r="I936" t="s">
        <v>60</v>
      </c>
      <c r="K936" t="s">
        <v>62</v>
      </c>
      <c r="L936">
        <v>100</v>
      </c>
      <c r="N936" t="str">
        <f t="shared" si="31"/>
        <v>0</v>
      </c>
      <c r="O936">
        <v>100</v>
      </c>
      <c r="P936" t="s">
        <v>96</v>
      </c>
      <c r="Q936" t="s">
        <v>64</v>
      </c>
      <c r="R936" t="s">
        <v>79</v>
      </c>
      <c r="S936" t="s">
        <v>65</v>
      </c>
      <c r="T936" t="s">
        <v>66</v>
      </c>
      <c r="U936" t="s">
        <v>67</v>
      </c>
      <c r="V936" t="s">
        <v>67</v>
      </c>
      <c r="X936" t="b">
        <v>0</v>
      </c>
      <c r="Y936" t="b">
        <v>0</v>
      </c>
      <c r="Z936" t="b">
        <v>1</v>
      </c>
      <c r="AC936" t="s">
        <v>68</v>
      </c>
      <c r="AD936" t="b">
        <v>1</v>
      </c>
      <c r="AE936" t="b">
        <v>1</v>
      </c>
      <c r="AF936" t="s">
        <v>69</v>
      </c>
      <c r="AG936" t="s">
        <v>60</v>
      </c>
      <c r="AH936" t="s">
        <v>60</v>
      </c>
      <c r="AI936" t="b">
        <v>1</v>
      </c>
      <c r="AJ936" t="s">
        <v>60</v>
      </c>
      <c r="AK936" t="s">
        <v>60</v>
      </c>
      <c r="AL936" t="s">
        <v>60</v>
      </c>
      <c r="AM936" t="s">
        <v>60</v>
      </c>
      <c r="AN936" t="s">
        <v>166</v>
      </c>
      <c r="AO936" t="s">
        <v>70</v>
      </c>
      <c r="AP936" t="b">
        <v>0</v>
      </c>
      <c r="AQ936" t="b">
        <v>0</v>
      </c>
      <c r="AR936" t="s">
        <v>71</v>
      </c>
      <c r="AS936" t="b">
        <v>0</v>
      </c>
      <c r="AT936" t="s">
        <v>72</v>
      </c>
      <c r="AU936" t="s">
        <v>60</v>
      </c>
      <c r="AX936" t="s">
        <v>60</v>
      </c>
      <c r="AY936" t="s">
        <v>60</v>
      </c>
      <c r="BA936" t="b">
        <v>0</v>
      </c>
      <c r="BB936" t="s">
        <v>60</v>
      </c>
      <c r="BD936" t="s">
        <v>60</v>
      </c>
    </row>
    <row r="937" spans="1:56" x14ac:dyDescent="0.25">
      <c r="A937" t="s">
        <v>132</v>
      </c>
      <c r="B937" t="s">
        <v>452</v>
      </c>
      <c r="C937" t="s">
        <v>153</v>
      </c>
      <c r="D937" t="s">
        <v>102</v>
      </c>
      <c r="E937" t="s">
        <v>102</v>
      </c>
      <c r="F937" t="s">
        <v>154</v>
      </c>
      <c r="G937" t="s">
        <v>986</v>
      </c>
      <c r="H937" t="s">
        <v>60</v>
      </c>
      <c r="I937" t="s">
        <v>60</v>
      </c>
      <c r="K937" t="s">
        <v>62</v>
      </c>
      <c r="L937">
        <v>100</v>
      </c>
      <c r="N937" t="str">
        <f t="shared" si="31"/>
        <v>0</v>
      </c>
      <c r="O937">
        <v>100</v>
      </c>
      <c r="P937" t="s">
        <v>96</v>
      </c>
      <c r="Q937" t="s">
        <v>64</v>
      </c>
      <c r="R937" t="s">
        <v>79</v>
      </c>
      <c r="S937" t="s">
        <v>65</v>
      </c>
      <c r="T937" t="s">
        <v>66</v>
      </c>
      <c r="U937" t="s">
        <v>67</v>
      </c>
      <c r="V937" t="s">
        <v>67</v>
      </c>
      <c r="X937" t="b">
        <v>0</v>
      </c>
      <c r="Y937" t="b">
        <v>0</v>
      </c>
      <c r="Z937" t="b">
        <v>1</v>
      </c>
      <c r="AC937" t="s">
        <v>68</v>
      </c>
      <c r="AD937" t="b">
        <v>1</v>
      </c>
      <c r="AE937" t="b">
        <v>1</v>
      </c>
      <c r="AF937" t="s">
        <v>69</v>
      </c>
      <c r="AG937" t="s">
        <v>60</v>
      </c>
      <c r="AH937" t="s">
        <v>60</v>
      </c>
      <c r="AI937" t="b">
        <v>1</v>
      </c>
      <c r="AJ937" t="s">
        <v>60</v>
      </c>
      <c r="AK937" t="s">
        <v>60</v>
      </c>
      <c r="AL937" t="s">
        <v>60</v>
      </c>
      <c r="AM937" t="s">
        <v>60</v>
      </c>
      <c r="AN937" t="s">
        <v>166</v>
      </c>
      <c r="AO937" t="s">
        <v>70</v>
      </c>
      <c r="AP937" t="b">
        <v>0</v>
      </c>
      <c r="AQ937" t="b">
        <v>0</v>
      </c>
      <c r="AR937" t="s">
        <v>71</v>
      </c>
      <c r="AS937" t="b">
        <v>0</v>
      </c>
      <c r="AT937" t="s">
        <v>72</v>
      </c>
      <c r="AU937" t="s">
        <v>60</v>
      </c>
      <c r="AX937" t="s">
        <v>60</v>
      </c>
      <c r="AY937" t="s">
        <v>60</v>
      </c>
      <c r="BA937" t="b">
        <v>0</v>
      </c>
      <c r="BB937" t="s">
        <v>60</v>
      </c>
      <c r="BD937" t="s">
        <v>60</v>
      </c>
    </row>
    <row r="938" spans="1:56" x14ac:dyDescent="0.25">
      <c r="A938" t="s">
        <v>132</v>
      </c>
      <c r="B938" t="s">
        <v>452</v>
      </c>
      <c r="C938" t="s">
        <v>153</v>
      </c>
      <c r="D938" t="s">
        <v>105</v>
      </c>
      <c r="E938" t="s">
        <v>105</v>
      </c>
      <c r="F938" t="s">
        <v>154</v>
      </c>
      <c r="G938" t="s">
        <v>987</v>
      </c>
      <c r="H938" t="s">
        <v>60</v>
      </c>
      <c r="I938" t="s">
        <v>60</v>
      </c>
      <c r="K938" t="s">
        <v>62</v>
      </c>
      <c r="L938">
        <v>100</v>
      </c>
      <c r="N938" t="str">
        <f t="shared" si="31"/>
        <v>0</v>
      </c>
      <c r="O938">
        <v>100</v>
      </c>
      <c r="P938" t="s">
        <v>96</v>
      </c>
      <c r="Q938" t="s">
        <v>64</v>
      </c>
      <c r="R938" t="s">
        <v>79</v>
      </c>
      <c r="S938" t="s">
        <v>65</v>
      </c>
      <c r="T938" t="s">
        <v>66</v>
      </c>
      <c r="U938" t="s">
        <v>67</v>
      </c>
      <c r="V938" t="s">
        <v>67</v>
      </c>
      <c r="X938" t="b">
        <v>0</v>
      </c>
      <c r="Y938" t="b">
        <v>0</v>
      </c>
      <c r="Z938" t="b">
        <v>1</v>
      </c>
      <c r="AC938" t="s">
        <v>68</v>
      </c>
      <c r="AD938" t="b">
        <v>1</v>
      </c>
      <c r="AE938" t="b">
        <v>1</v>
      </c>
      <c r="AF938" t="s">
        <v>69</v>
      </c>
      <c r="AG938" t="s">
        <v>60</v>
      </c>
      <c r="AH938" t="s">
        <v>60</v>
      </c>
      <c r="AI938" t="b">
        <v>1</v>
      </c>
      <c r="AJ938" t="s">
        <v>60</v>
      </c>
      <c r="AK938" t="s">
        <v>60</v>
      </c>
      <c r="AL938" t="s">
        <v>60</v>
      </c>
      <c r="AM938" t="s">
        <v>60</v>
      </c>
      <c r="AN938" t="s">
        <v>166</v>
      </c>
      <c r="AO938" t="s">
        <v>70</v>
      </c>
      <c r="AP938" t="b">
        <v>0</v>
      </c>
      <c r="AQ938" t="b">
        <v>0</v>
      </c>
      <c r="AR938" t="s">
        <v>71</v>
      </c>
      <c r="AS938" t="b">
        <v>0</v>
      </c>
      <c r="AT938" t="s">
        <v>72</v>
      </c>
      <c r="AU938" t="s">
        <v>60</v>
      </c>
      <c r="AX938" t="s">
        <v>60</v>
      </c>
      <c r="AY938" t="s">
        <v>60</v>
      </c>
      <c r="BA938" t="b">
        <v>0</v>
      </c>
      <c r="BB938" t="s">
        <v>60</v>
      </c>
      <c r="BD938" t="s">
        <v>60</v>
      </c>
    </row>
    <row r="939" spans="1:56" x14ac:dyDescent="0.25">
      <c r="A939" t="s">
        <v>132</v>
      </c>
      <c r="B939" t="s">
        <v>452</v>
      </c>
      <c r="C939" t="s">
        <v>153</v>
      </c>
      <c r="D939" t="s">
        <v>81</v>
      </c>
      <c r="E939" t="s">
        <v>81</v>
      </c>
      <c r="F939" t="s">
        <v>154</v>
      </c>
      <c r="G939" t="s">
        <v>988</v>
      </c>
      <c r="H939" t="s">
        <v>60</v>
      </c>
      <c r="I939" t="s">
        <v>60</v>
      </c>
      <c r="K939" t="s">
        <v>62</v>
      </c>
      <c r="L939">
        <v>100</v>
      </c>
      <c r="N939" t="str">
        <f t="shared" si="31"/>
        <v>0</v>
      </c>
      <c r="O939">
        <v>100</v>
      </c>
      <c r="P939" t="s">
        <v>96</v>
      </c>
      <c r="Q939" t="s">
        <v>64</v>
      </c>
      <c r="R939" t="s">
        <v>79</v>
      </c>
      <c r="S939" t="s">
        <v>65</v>
      </c>
      <c r="T939" t="s">
        <v>66</v>
      </c>
      <c r="U939" t="s">
        <v>67</v>
      </c>
      <c r="V939" t="s">
        <v>67</v>
      </c>
      <c r="X939" t="b">
        <v>0</v>
      </c>
      <c r="Y939" t="b">
        <v>0</v>
      </c>
      <c r="Z939" t="b">
        <v>1</v>
      </c>
      <c r="AC939" t="s">
        <v>68</v>
      </c>
      <c r="AD939" t="b">
        <v>1</v>
      </c>
      <c r="AE939" t="b">
        <v>1</v>
      </c>
      <c r="AF939" t="s">
        <v>69</v>
      </c>
      <c r="AG939" t="s">
        <v>60</v>
      </c>
      <c r="AH939" t="s">
        <v>60</v>
      </c>
      <c r="AI939" t="b">
        <v>1</v>
      </c>
      <c r="AJ939" t="s">
        <v>60</v>
      </c>
      <c r="AK939" t="s">
        <v>60</v>
      </c>
      <c r="AL939" t="s">
        <v>60</v>
      </c>
      <c r="AM939" t="s">
        <v>60</v>
      </c>
      <c r="AN939" t="s">
        <v>166</v>
      </c>
      <c r="AO939" t="s">
        <v>70</v>
      </c>
      <c r="AP939" t="b">
        <v>0</v>
      </c>
      <c r="AQ939" t="b">
        <v>0</v>
      </c>
      <c r="AR939" t="s">
        <v>71</v>
      </c>
      <c r="AS939" t="b">
        <v>0</v>
      </c>
      <c r="AT939" t="s">
        <v>72</v>
      </c>
      <c r="AU939" t="s">
        <v>60</v>
      </c>
      <c r="AX939" t="s">
        <v>60</v>
      </c>
      <c r="AY939" t="s">
        <v>60</v>
      </c>
      <c r="BA939" t="b">
        <v>0</v>
      </c>
      <c r="BB939" t="s">
        <v>60</v>
      </c>
      <c r="BD939" t="s">
        <v>60</v>
      </c>
    </row>
    <row r="940" spans="1:56" x14ac:dyDescent="0.25">
      <c r="A940" t="s">
        <v>641</v>
      </c>
      <c r="B940" t="s">
        <v>665</v>
      </c>
      <c r="C940">
        <v>7912050</v>
      </c>
      <c r="D940" t="s">
        <v>105</v>
      </c>
      <c r="E940" t="s">
        <v>105</v>
      </c>
      <c r="F940" t="s">
        <v>666</v>
      </c>
      <c r="G940" t="s">
        <v>968</v>
      </c>
      <c r="H940" t="str">
        <f>"01714"</f>
        <v>01714</v>
      </c>
      <c r="I940" t="s">
        <v>60</v>
      </c>
      <c r="J940" t="s">
        <v>650</v>
      </c>
      <c r="K940" t="s">
        <v>62</v>
      </c>
      <c r="L940">
        <v>25</v>
      </c>
      <c r="N940" t="str">
        <f t="shared" si="31"/>
        <v>0</v>
      </c>
      <c r="O940">
        <v>25</v>
      </c>
      <c r="P940" t="s">
        <v>96</v>
      </c>
      <c r="Q940" t="s">
        <v>79</v>
      </c>
      <c r="R940" t="s">
        <v>79</v>
      </c>
      <c r="S940" t="s">
        <v>65</v>
      </c>
      <c r="T940" t="s">
        <v>66</v>
      </c>
      <c r="U940" t="s">
        <v>67</v>
      </c>
      <c r="V940" t="s">
        <v>67</v>
      </c>
      <c r="X940" t="b">
        <v>1</v>
      </c>
      <c r="Y940" t="b">
        <v>1</v>
      </c>
      <c r="Z940" t="b">
        <v>1</v>
      </c>
      <c r="AA940">
        <v>200</v>
      </c>
      <c r="AB940">
        <v>230</v>
      </c>
      <c r="AC940" t="s">
        <v>68</v>
      </c>
      <c r="AD940" t="b">
        <v>0</v>
      </c>
      <c r="AE940" t="b">
        <v>0</v>
      </c>
      <c r="AF940" t="s">
        <v>69</v>
      </c>
      <c r="AG940" t="s">
        <v>60</v>
      </c>
      <c r="AH940" t="s">
        <v>60</v>
      </c>
      <c r="AI940" t="b">
        <v>1</v>
      </c>
      <c r="AJ940" t="s">
        <v>60</v>
      </c>
      <c r="AK940" t="s">
        <v>60</v>
      </c>
      <c r="AL940" t="s">
        <v>60</v>
      </c>
      <c r="AM940" t="s">
        <v>60</v>
      </c>
      <c r="AN940" t="s">
        <v>166</v>
      </c>
      <c r="AO940" t="s">
        <v>70</v>
      </c>
      <c r="AP940" t="b">
        <v>0</v>
      </c>
      <c r="AQ940" t="b">
        <v>0</v>
      </c>
      <c r="AR940" t="s">
        <v>71</v>
      </c>
      <c r="AS940" t="b">
        <v>0</v>
      </c>
      <c r="AT940" t="s">
        <v>72</v>
      </c>
      <c r="AU940" t="s">
        <v>60</v>
      </c>
      <c r="AX940" t="s">
        <v>60</v>
      </c>
      <c r="AY940" t="s">
        <v>60</v>
      </c>
      <c r="BA940" t="b">
        <v>0</v>
      </c>
      <c r="BB940" t="s">
        <v>60</v>
      </c>
      <c r="BD940" t="s">
        <v>60</v>
      </c>
    </row>
    <row r="941" spans="1:56" x14ac:dyDescent="0.25">
      <c r="A941" t="s">
        <v>641</v>
      </c>
      <c r="B941" t="s">
        <v>736</v>
      </c>
      <c r="C941">
        <v>7912090</v>
      </c>
      <c r="D941" t="s">
        <v>105</v>
      </c>
      <c r="E941" t="s">
        <v>105</v>
      </c>
      <c r="F941" t="s">
        <v>666</v>
      </c>
      <c r="G941" t="s">
        <v>660</v>
      </c>
      <c r="H941" t="str">
        <f>"01714"</f>
        <v>01714</v>
      </c>
      <c r="I941" t="s">
        <v>60</v>
      </c>
      <c r="J941" t="s">
        <v>650</v>
      </c>
      <c r="K941" t="s">
        <v>62</v>
      </c>
      <c r="L941">
        <v>25</v>
      </c>
      <c r="N941" t="str">
        <f t="shared" si="31"/>
        <v>0</v>
      </c>
      <c r="O941">
        <v>25</v>
      </c>
      <c r="P941" t="s">
        <v>96</v>
      </c>
      <c r="Q941" t="s">
        <v>79</v>
      </c>
      <c r="R941" t="s">
        <v>79</v>
      </c>
      <c r="S941" t="s">
        <v>65</v>
      </c>
      <c r="T941" t="s">
        <v>66</v>
      </c>
      <c r="U941" t="s">
        <v>67</v>
      </c>
      <c r="V941" t="s">
        <v>67</v>
      </c>
      <c r="X941" t="b">
        <v>1</v>
      </c>
      <c r="Y941" t="b">
        <v>1</v>
      </c>
      <c r="Z941" t="b">
        <v>1</v>
      </c>
      <c r="AA941">
        <v>200</v>
      </c>
      <c r="AB941">
        <v>230</v>
      </c>
      <c r="AC941" t="s">
        <v>68</v>
      </c>
      <c r="AD941" t="b">
        <v>0</v>
      </c>
      <c r="AE941" t="b">
        <v>0</v>
      </c>
      <c r="AF941" t="s">
        <v>69</v>
      </c>
      <c r="AG941" t="s">
        <v>60</v>
      </c>
      <c r="AH941" t="s">
        <v>60</v>
      </c>
      <c r="AI941" t="b">
        <v>1</v>
      </c>
      <c r="AJ941" t="s">
        <v>60</v>
      </c>
      <c r="AK941" t="s">
        <v>60</v>
      </c>
      <c r="AL941" t="s">
        <v>60</v>
      </c>
      <c r="AM941" t="s">
        <v>60</v>
      </c>
      <c r="AN941" t="s">
        <v>166</v>
      </c>
      <c r="AO941" t="s">
        <v>70</v>
      </c>
      <c r="AP941" t="b">
        <v>0</v>
      </c>
      <c r="AQ941" t="b">
        <v>0</v>
      </c>
      <c r="AR941" t="s">
        <v>71</v>
      </c>
      <c r="AS941" t="b">
        <v>0</v>
      </c>
      <c r="AT941" t="s">
        <v>72</v>
      </c>
      <c r="AU941" t="s">
        <v>60</v>
      </c>
      <c r="AX941" t="s">
        <v>60</v>
      </c>
      <c r="AY941" t="s">
        <v>60</v>
      </c>
      <c r="BA941" t="b">
        <v>0</v>
      </c>
      <c r="BB941" t="s">
        <v>60</v>
      </c>
      <c r="BD941" t="s">
        <v>60</v>
      </c>
    </row>
    <row r="942" spans="1:56" x14ac:dyDescent="0.25">
      <c r="A942" t="s">
        <v>179</v>
      </c>
      <c r="B942" t="s">
        <v>563</v>
      </c>
      <c r="C942">
        <v>8500410</v>
      </c>
      <c r="D942" t="s">
        <v>58</v>
      </c>
      <c r="E942" t="s">
        <v>58</v>
      </c>
      <c r="F942" t="s">
        <v>181</v>
      </c>
      <c r="G942" t="s">
        <v>544</v>
      </c>
      <c r="H942" t="str">
        <f>"01654"</f>
        <v>01654</v>
      </c>
      <c r="I942" t="s">
        <v>60</v>
      </c>
      <c r="J942" t="s">
        <v>182</v>
      </c>
      <c r="K942" t="s">
        <v>62</v>
      </c>
      <c r="L942">
        <v>1</v>
      </c>
      <c r="N942" t="str">
        <f t="shared" si="31"/>
        <v>0</v>
      </c>
      <c r="O942">
        <v>1</v>
      </c>
      <c r="P942" t="s">
        <v>96</v>
      </c>
      <c r="Q942" t="s">
        <v>79</v>
      </c>
      <c r="R942" t="s">
        <v>79</v>
      </c>
      <c r="S942" t="s">
        <v>65</v>
      </c>
      <c r="T942" t="s">
        <v>66</v>
      </c>
      <c r="U942" t="s">
        <v>67</v>
      </c>
      <c r="V942" t="s">
        <v>67</v>
      </c>
      <c r="X942" t="b">
        <v>1</v>
      </c>
      <c r="Y942" t="b">
        <v>1</v>
      </c>
      <c r="Z942" t="b">
        <v>1</v>
      </c>
      <c r="AA942">
        <v>333</v>
      </c>
      <c r="AB942">
        <v>230</v>
      </c>
      <c r="AC942" t="s">
        <v>68</v>
      </c>
      <c r="AD942" t="b">
        <v>0</v>
      </c>
      <c r="AE942" t="b">
        <v>0</v>
      </c>
      <c r="AF942" t="s">
        <v>69</v>
      </c>
      <c r="AG942" t="s">
        <v>60</v>
      </c>
      <c r="AH942" t="s">
        <v>60</v>
      </c>
      <c r="AI942" t="b">
        <v>1</v>
      </c>
      <c r="AJ942" t="s">
        <v>60</v>
      </c>
      <c r="AK942" t="s">
        <v>60</v>
      </c>
      <c r="AL942" t="s">
        <v>60</v>
      </c>
      <c r="AM942" t="s">
        <v>60</v>
      </c>
      <c r="AN942" t="s">
        <v>166</v>
      </c>
      <c r="AO942" t="s">
        <v>117</v>
      </c>
      <c r="AP942" t="b">
        <v>0</v>
      </c>
      <c r="AQ942" t="b">
        <v>0</v>
      </c>
      <c r="AR942" t="s">
        <v>71</v>
      </c>
      <c r="AS942" t="b">
        <v>0</v>
      </c>
      <c r="AT942" t="s">
        <v>72</v>
      </c>
      <c r="AU942" t="s">
        <v>60</v>
      </c>
      <c r="AX942" t="s">
        <v>60</v>
      </c>
      <c r="AY942" t="s">
        <v>60</v>
      </c>
      <c r="BA942" t="b">
        <v>0</v>
      </c>
      <c r="BB942" t="s">
        <v>60</v>
      </c>
      <c r="BC942">
        <v>8500410</v>
      </c>
      <c r="BD942" t="s">
        <v>60</v>
      </c>
    </row>
    <row r="943" spans="1:56" x14ac:dyDescent="0.25">
      <c r="A943" t="s">
        <v>641</v>
      </c>
      <c r="B943" t="s">
        <v>989</v>
      </c>
      <c r="C943" t="s">
        <v>990</v>
      </c>
      <c r="D943" t="s">
        <v>85</v>
      </c>
      <c r="E943" t="s">
        <v>85</v>
      </c>
      <c r="F943" t="s">
        <v>991</v>
      </c>
      <c r="G943" t="s">
        <v>644</v>
      </c>
      <c r="H943" t="s">
        <v>60</v>
      </c>
      <c r="I943" t="s">
        <v>60</v>
      </c>
      <c r="K943" t="s">
        <v>62</v>
      </c>
      <c r="L943">
        <v>25</v>
      </c>
      <c r="N943" t="str">
        <f t="shared" si="31"/>
        <v>0</v>
      </c>
      <c r="O943">
        <v>25</v>
      </c>
      <c r="P943" t="s">
        <v>96</v>
      </c>
      <c r="Q943" t="s">
        <v>79</v>
      </c>
      <c r="R943" t="s">
        <v>79</v>
      </c>
      <c r="S943" t="s">
        <v>65</v>
      </c>
      <c r="T943" t="s">
        <v>66</v>
      </c>
      <c r="U943" t="s">
        <v>67</v>
      </c>
      <c r="V943" t="s">
        <v>67</v>
      </c>
      <c r="X943" t="b">
        <v>0</v>
      </c>
      <c r="Y943" t="b">
        <v>0</v>
      </c>
      <c r="Z943" t="b">
        <v>1</v>
      </c>
      <c r="AC943" t="s">
        <v>68</v>
      </c>
      <c r="AD943" t="b">
        <v>1</v>
      </c>
      <c r="AE943" t="b">
        <v>1</v>
      </c>
      <c r="AF943" t="s">
        <v>69</v>
      </c>
      <c r="AG943" t="s">
        <v>60</v>
      </c>
      <c r="AH943" t="s">
        <v>60</v>
      </c>
      <c r="AI943" t="b">
        <v>1</v>
      </c>
      <c r="AJ943" t="s">
        <v>60</v>
      </c>
      <c r="AK943" t="s">
        <v>60</v>
      </c>
      <c r="AL943" t="s">
        <v>60</v>
      </c>
      <c r="AM943" t="s">
        <v>60</v>
      </c>
      <c r="AN943" t="s">
        <v>166</v>
      </c>
      <c r="AO943" t="s">
        <v>117</v>
      </c>
      <c r="AP943" t="b">
        <v>0</v>
      </c>
      <c r="AQ943" t="b">
        <v>0</v>
      </c>
      <c r="AR943" t="s">
        <v>71</v>
      </c>
      <c r="AS943" t="b">
        <v>0</v>
      </c>
      <c r="AT943" t="s">
        <v>72</v>
      </c>
      <c r="AU943" t="s">
        <v>60</v>
      </c>
      <c r="AX943" t="s">
        <v>60</v>
      </c>
      <c r="AY943" t="s">
        <v>60</v>
      </c>
      <c r="BA943" t="b">
        <v>0</v>
      </c>
      <c r="BB943" t="s">
        <v>60</v>
      </c>
      <c r="BD943" t="s">
        <v>60</v>
      </c>
    </row>
    <row r="944" spans="1:56" x14ac:dyDescent="0.25">
      <c r="A944" t="s">
        <v>641</v>
      </c>
      <c r="B944" t="s">
        <v>992</v>
      </c>
      <c r="C944" t="s">
        <v>990</v>
      </c>
      <c r="D944" t="s">
        <v>58</v>
      </c>
      <c r="E944" t="s">
        <v>58</v>
      </c>
      <c r="F944" t="s">
        <v>991</v>
      </c>
      <c r="G944" t="s">
        <v>515</v>
      </c>
      <c r="H944" t="s">
        <v>60</v>
      </c>
      <c r="I944" t="s">
        <v>60</v>
      </c>
      <c r="K944" t="s">
        <v>62</v>
      </c>
      <c r="L944">
        <v>25</v>
      </c>
      <c r="N944" t="str">
        <f t="shared" si="31"/>
        <v>0</v>
      </c>
      <c r="O944">
        <v>25</v>
      </c>
      <c r="P944" t="s">
        <v>96</v>
      </c>
      <c r="Q944" t="s">
        <v>79</v>
      </c>
      <c r="R944" t="s">
        <v>79</v>
      </c>
      <c r="S944" t="s">
        <v>65</v>
      </c>
      <c r="T944" t="s">
        <v>66</v>
      </c>
      <c r="U944" t="s">
        <v>67</v>
      </c>
      <c r="V944" t="s">
        <v>67</v>
      </c>
      <c r="X944" t="b">
        <v>0</v>
      </c>
      <c r="Y944" t="b">
        <v>0</v>
      </c>
      <c r="Z944" t="b">
        <v>1</v>
      </c>
      <c r="AC944" t="s">
        <v>68</v>
      </c>
      <c r="AD944" t="b">
        <v>1</v>
      </c>
      <c r="AE944" t="b">
        <v>1</v>
      </c>
      <c r="AF944" t="s">
        <v>69</v>
      </c>
      <c r="AG944" t="s">
        <v>60</v>
      </c>
      <c r="AH944" t="s">
        <v>60</v>
      </c>
      <c r="AI944" t="b">
        <v>1</v>
      </c>
      <c r="AJ944" t="s">
        <v>60</v>
      </c>
      <c r="AK944" t="s">
        <v>60</v>
      </c>
      <c r="AL944" t="s">
        <v>60</v>
      </c>
      <c r="AM944" t="s">
        <v>60</v>
      </c>
      <c r="AN944" t="s">
        <v>166</v>
      </c>
      <c r="AO944" t="s">
        <v>117</v>
      </c>
      <c r="AP944" t="b">
        <v>0</v>
      </c>
      <c r="AQ944" t="b">
        <v>0</v>
      </c>
      <c r="AR944" t="s">
        <v>71</v>
      </c>
      <c r="AS944" t="b">
        <v>0</v>
      </c>
      <c r="AT944" t="s">
        <v>72</v>
      </c>
      <c r="AU944" t="s">
        <v>60</v>
      </c>
      <c r="AX944" t="s">
        <v>60</v>
      </c>
      <c r="AY944" t="s">
        <v>60</v>
      </c>
      <c r="BA944" t="b">
        <v>0</v>
      </c>
      <c r="BB944" t="s">
        <v>60</v>
      </c>
      <c r="BD944" t="s">
        <v>60</v>
      </c>
    </row>
    <row r="945" spans="1:56" x14ac:dyDescent="0.25">
      <c r="A945" t="s">
        <v>641</v>
      </c>
      <c r="B945" t="s">
        <v>993</v>
      </c>
      <c r="C945" t="s">
        <v>990</v>
      </c>
      <c r="D945" t="s">
        <v>98</v>
      </c>
      <c r="E945" t="s">
        <v>98</v>
      </c>
      <c r="F945" t="s">
        <v>991</v>
      </c>
      <c r="G945" t="s">
        <v>764</v>
      </c>
      <c r="H945" t="s">
        <v>60</v>
      </c>
      <c r="I945" t="s">
        <v>60</v>
      </c>
      <c r="K945" t="s">
        <v>62</v>
      </c>
      <c r="L945">
        <v>25</v>
      </c>
      <c r="N945" t="str">
        <f t="shared" si="31"/>
        <v>0</v>
      </c>
      <c r="O945">
        <v>25</v>
      </c>
      <c r="P945" t="s">
        <v>96</v>
      </c>
      <c r="Q945" t="s">
        <v>79</v>
      </c>
      <c r="R945" t="s">
        <v>79</v>
      </c>
      <c r="S945" t="s">
        <v>65</v>
      </c>
      <c r="T945" t="s">
        <v>66</v>
      </c>
      <c r="U945" t="s">
        <v>67</v>
      </c>
      <c r="V945" t="s">
        <v>67</v>
      </c>
      <c r="X945" t="b">
        <v>0</v>
      </c>
      <c r="Y945" t="b">
        <v>0</v>
      </c>
      <c r="Z945" t="b">
        <v>1</v>
      </c>
      <c r="AC945" t="s">
        <v>68</v>
      </c>
      <c r="AD945" t="b">
        <v>1</v>
      </c>
      <c r="AE945" t="b">
        <v>1</v>
      </c>
      <c r="AF945" t="s">
        <v>69</v>
      </c>
      <c r="AG945" t="s">
        <v>60</v>
      </c>
      <c r="AH945" t="s">
        <v>60</v>
      </c>
      <c r="AI945" t="b">
        <v>1</v>
      </c>
      <c r="AJ945" t="s">
        <v>60</v>
      </c>
      <c r="AK945" t="s">
        <v>60</v>
      </c>
      <c r="AL945" t="s">
        <v>60</v>
      </c>
      <c r="AM945" t="s">
        <v>60</v>
      </c>
      <c r="AN945" t="s">
        <v>166</v>
      </c>
      <c r="AO945" t="s">
        <v>117</v>
      </c>
      <c r="AP945" t="b">
        <v>0</v>
      </c>
      <c r="AQ945" t="b">
        <v>0</v>
      </c>
      <c r="AR945" t="s">
        <v>71</v>
      </c>
      <c r="AS945" t="b">
        <v>0</v>
      </c>
      <c r="AT945" t="s">
        <v>72</v>
      </c>
      <c r="AU945" t="s">
        <v>60</v>
      </c>
      <c r="AX945" t="s">
        <v>60</v>
      </c>
      <c r="AY945" t="s">
        <v>60</v>
      </c>
      <c r="BA945" t="b">
        <v>0</v>
      </c>
      <c r="BB945" t="s">
        <v>60</v>
      </c>
      <c r="BD945" t="s">
        <v>60</v>
      </c>
    </row>
    <row r="946" spans="1:56" x14ac:dyDescent="0.25">
      <c r="A946" t="s">
        <v>111</v>
      </c>
      <c r="B946" t="s">
        <v>622</v>
      </c>
      <c r="C946">
        <v>9001240</v>
      </c>
      <c r="D946" t="s">
        <v>105</v>
      </c>
      <c r="E946" t="s">
        <v>105</v>
      </c>
      <c r="F946" t="s">
        <v>404</v>
      </c>
      <c r="G946" t="s">
        <v>473</v>
      </c>
      <c r="H946" t="str">
        <f>"01109"</f>
        <v>01109</v>
      </c>
      <c r="I946" t="s">
        <v>60</v>
      </c>
      <c r="J946" t="s">
        <v>474</v>
      </c>
      <c r="K946" t="s">
        <v>62</v>
      </c>
      <c r="L946">
        <v>10</v>
      </c>
      <c r="N946" t="str">
        <f t="shared" si="31"/>
        <v>0</v>
      </c>
      <c r="O946">
        <v>10</v>
      </c>
      <c r="P946" t="s">
        <v>96</v>
      </c>
      <c r="Q946" t="s">
        <v>64</v>
      </c>
      <c r="R946" t="s">
        <v>79</v>
      </c>
      <c r="S946" t="s">
        <v>65</v>
      </c>
      <c r="T946" t="s">
        <v>66</v>
      </c>
      <c r="U946" t="s">
        <v>67</v>
      </c>
      <c r="V946" t="s">
        <v>67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68</v>
      </c>
      <c r="AD946" t="b">
        <v>0</v>
      </c>
      <c r="AE946" t="b">
        <v>0</v>
      </c>
      <c r="AF946" t="s">
        <v>69</v>
      </c>
      <c r="AG946" t="s">
        <v>60</v>
      </c>
      <c r="AH946" t="s">
        <v>60</v>
      </c>
      <c r="AI946" t="b">
        <v>1</v>
      </c>
      <c r="AJ946" t="s">
        <v>60</v>
      </c>
      <c r="AK946" t="s">
        <v>60</v>
      </c>
      <c r="AL946" t="s">
        <v>60</v>
      </c>
      <c r="AM946" t="s">
        <v>60</v>
      </c>
      <c r="AN946" t="s">
        <v>166</v>
      </c>
      <c r="AO946" t="s">
        <v>117</v>
      </c>
      <c r="AP946" t="b">
        <v>0</v>
      </c>
      <c r="AQ946" t="b">
        <v>0</v>
      </c>
      <c r="AR946" t="s">
        <v>71</v>
      </c>
      <c r="AS946" t="b">
        <v>0</v>
      </c>
      <c r="AT946" t="s">
        <v>72</v>
      </c>
      <c r="AU946" t="s">
        <v>60</v>
      </c>
      <c r="AX946" t="s">
        <v>60</v>
      </c>
      <c r="AY946" t="s">
        <v>60</v>
      </c>
      <c r="BA946" t="b">
        <v>0</v>
      </c>
      <c r="BB946" t="s">
        <v>60</v>
      </c>
      <c r="BC946">
        <v>9001200</v>
      </c>
      <c r="BD946" t="s">
        <v>60</v>
      </c>
    </row>
    <row r="947" spans="1:56" x14ac:dyDescent="0.25">
      <c r="A947" t="s">
        <v>228</v>
      </c>
      <c r="B947" t="s">
        <v>241</v>
      </c>
      <c r="C947">
        <v>1006320</v>
      </c>
      <c r="D947" t="s">
        <v>81</v>
      </c>
      <c r="E947" t="s">
        <v>81</v>
      </c>
      <c r="F947" t="s">
        <v>232</v>
      </c>
      <c r="G947" t="s">
        <v>994</v>
      </c>
      <c r="H947" t="str">
        <f>"01274"</f>
        <v>01274</v>
      </c>
      <c r="I947" t="s">
        <v>60</v>
      </c>
      <c r="J947" t="s">
        <v>233</v>
      </c>
      <c r="K947" t="s">
        <v>62</v>
      </c>
      <c r="L947">
        <v>5</v>
      </c>
      <c r="N947" t="str">
        <f t="shared" si="31"/>
        <v>0</v>
      </c>
      <c r="O947">
        <v>5</v>
      </c>
      <c r="P947" t="s">
        <v>96</v>
      </c>
      <c r="Q947" t="s">
        <v>64</v>
      </c>
      <c r="R947" t="s">
        <v>79</v>
      </c>
      <c r="S947" t="s">
        <v>65</v>
      </c>
      <c r="T947" t="s">
        <v>66</v>
      </c>
      <c r="U947" t="s">
        <v>67</v>
      </c>
      <c r="V947" t="s">
        <v>67</v>
      </c>
      <c r="X947" t="b">
        <v>1</v>
      </c>
      <c r="Y947" t="b">
        <v>1</v>
      </c>
      <c r="Z947" t="b">
        <v>1</v>
      </c>
      <c r="AA947">
        <v>103</v>
      </c>
      <c r="AB947">
        <v>230</v>
      </c>
      <c r="AC947" t="s">
        <v>68</v>
      </c>
      <c r="AD947" t="b">
        <v>0</v>
      </c>
      <c r="AE947" t="b">
        <v>0</v>
      </c>
      <c r="AF947" t="s">
        <v>69</v>
      </c>
      <c r="AG947" t="s">
        <v>60</v>
      </c>
      <c r="AH947" t="s">
        <v>60</v>
      </c>
      <c r="AI947" t="b">
        <v>1</v>
      </c>
      <c r="AJ947" t="s">
        <v>92</v>
      </c>
      <c r="AK947" t="s">
        <v>60</v>
      </c>
      <c r="AL947" t="s">
        <v>60</v>
      </c>
      <c r="AM947" t="s">
        <v>60</v>
      </c>
      <c r="AN947" t="s">
        <v>166</v>
      </c>
      <c r="AO947" t="s">
        <v>70</v>
      </c>
      <c r="AP947" t="b">
        <v>0</v>
      </c>
      <c r="AQ947" t="b">
        <v>0</v>
      </c>
      <c r="AR947" t="s">
        <v>71</v>
      </c>
      <c r="AS947" t="b">
        <v>0</v>
      </c>
      <c r="AT947" t="s">
        <v>72</v>
      </c>
      <c r="AU947" t="s">
        <v>60</v>
      </c>
      <c r="AX947" t="s">
        <v>60</v>
      </c>
      <c r="AY947" t="s">
        <v>60</v>
      </c>
      <c r="BA947" t="b">
        <v>0</v>
      </c>
      <c r="BB947" t="s">
        <v>60</v>
      </c>
      <c r="BD947" t="s">
        <v>60</v>
      </c>
    </row>
    <row r="948" spans="1:56" x14ac:dyDescent="0.25">
      <c r="A948" t="s">
        <v>161</v>
      </c>
      <c r="B948" t="s">
        <v>867</v>
      </c>
      <c r="C948">
        <v>1001310</v>
      </c>
      <c r="D948" t="s">
        <v>58</v>
      </c>
      <c r="E948" t="s">
        <v>58</v>
      </c>
      <c r="G948" t="s">
        <v>831</v>
      </c>
      <c r="H948" t="str">
        <f>"01252"</f>
        <v>01252</v>
      </c>
      <c r="I948" t="s">
        <v>60</v>
      </c>
      <c r="J948" t="s">
        <v>847</v>
      </c>
      <c r="K948" t="s">
        <v>62</v>
      </c>
      <c r="L948">
        <v>25</v>
      </c>
      <c r="N948" t="str">
        <f t="shared" si="31"/>
        <v>0</v>
      </c>
      <c r="O948">
        <v>25</v>
      </c>
      <c r="P948" t="s">
        <v>96</v>
      </c>
      <c r="Q948" t="s">
        <v>79</v>
      </c>
      <c r="R948" t="s">
        <v>79</v>
      </c>
      <c r="S948" t="s">
        <v>65</v>
      </c>
      <c r="T948" t="s">
        <v>66</v>
      </c>
      <c r="U948" t="s">
        <v>67</v>
      </c>
      <c r="V948" t="s">
        <v>67</v>
      </c>
      <c r="X948" t="b">
        <v>1</v>
      </c>
      <c r="Y948" t="b">
        <v>1</v>
      </c>
      <c r="Z948" t="b">
        <v>1</v>
      </c>
      <c r="AA948">
        <v>103</v>
      </c>
      <c r="AB948">
        <v>230</v>
      </c>
      <c r="AC948" t="s">
        <v>68</v>
      </c>
      <c r="AD948" t="b">
        <v>0</v>
      </c>
      <c r="AE948" t="b">
        <v>0</v>
      </c>
      <c r="AF948" t="s">
        <v>69</v>
      </c>
      <c r="AG948" t="s">
        <v>60</v>
      </c>
      <c r="AH948" t="s">
        <v>60</v>
      </c>
      <c r="AI948" t="b">
        <v>1</v>
      </c>
      <c r="AJ948" t="s">
        <v>60</v>
      </c>
      <c r="AK948" t="s">
        <v>60</v>
      </c>
      <c r="AL948" t="s">
        <v>60</v>
      </c>
      <c r="AM948" t="s">
        <v>60</v>
      </c>
      <c r="AN948" t="s">
        <v>166</v>
      </c>
      <c r="AO948" t="s">
        <v>70</v>
      </c>
      <c r="AP948" t="b">
        <v>0</v>
      </c>
      <c r="AQ948" t="b">
        <v>0</v>
      </c>
      <c r="AR948" t="s">
        <v>766</v>
      </c>
      <c r="AS948" t="b">
        <v>0</v>
      </c>
      <c r="AT948" t="s">
        <v>72</v>
      </c>
      <c r="AU948" t="s">
        <v>60</v>
      </c>
      <c r="AX948" t="s">
        <v>60</v>
      </c>
      <c r="AY948" t="s">
        <v>60</v>
      </c>
      <c r="BA948" t="b">
        <v>0</v>
      </c>
      <c r="BB948" t="s">
        <v>60</v>
      </c>
      <c r="BD948" t="s">
        <v>60</v>
      </c>
    </row>
    <row r="949" spans="1:56" x14ac:dyDescent="0.25">
      <c r="A949" t="s">
        <v>641</v>
      </c>
      <c r="B949" t="s">
        <v>995</v>
      </c>
      <c r="C949">
        <v>7915010</v>
      </c>
      <c r="D949" t="s">
        <v>85</v>
      </c>
      <c r="E949" t="s">
        <v>85</v>
      </c>
      <c r="F949" t="s">
        <v>294</v>
      </c>
      <c r="G949" t="s">
        <v>439</v>
      </c>
      <c r="H949" t="str">
        <f>"01804"</f>
        <v>01804</v>
      </c>
      <c r="I949" t="s">
        <v>60</v>
      </c>
      <c r="J949" t="s">
        <v>290</v>
      </c>
      <c r="K949" t="s">
        <v>62</v>
      </c>
      <c r="L949">
        <v>15</v>
      </c>
      <c r="N949" t="str">
        <f t="shared" si="31"/>
        <v>0</v>
      </c>
      <c r="O949">
        <v>15</v>
      </c>
      <c r="P949" t="s">
        <v>96</v>
      </c>
      <c r="Q949" t="s">
        <v>79</v>
      </c>
      <c r="R949" t="s">
        <v>79</v>
      </c>
      <c r="S949" t="s">
        <v>65</v>
      </c>
      <c r="T949" t="s">
        <v>66</v>
      </c>
      <c r="U949" t="s">
        <v>67</v>
      </c>
      <c r="V949" t="s">
        <v>67</v>
      </c>
      <c r="X949" t="b">
        <v>1</v>
      </c>
      <c r="Y949" t="b">
        <v>1</v>
      </c>
      <c r="Z949" t="b">
        <v>1</v>
      </c>
      <c r="AA949">
        <v>200</v>
      </c>
      <c r="AB949">
        <v>230</v>
      </c>
      <c r="AC949" t="s">
        <v>68</v>
      </c>
      <c r="AD949" t="b">
        <v>0</v>
      </c>
      <c r="AE949" t="b">
        <v>1</v>
      </c>
      <c r="AF949" t="s">
        <v>69</v>
      </c>
      <c r="AG949" t="s">
        <v>60</v>
      </c>
      <c r="AH949" t="s">
        <v>60</v>
      </c>
      <c r="AI949" t="b">
        <v>1</v>
      </c>
      <c r="AJ949" t="s">
        <v>60</v>
      </c>
      <c r="AK949" t="s">
        <v>60</v>
      </c>
      <c r="AL949" t="s">
        <v>60</v>
      </c>
      <c r="AM949" t="s">
        <v>60</v>
      </c>
      <c r="AN949" t="s">
        <v>166</v>
      </c>
      <c r="AO949" t="s">
        <v>117</v>
      </c>
      <c r="AP949" t="b">
        <v>0</v>
      </c>
      <c r="AQ949" t="b">
        <v>0</v>
      </c>
      <c r="AR949" t="s">
        <v>71</v>
      </c>
      <c r="AS949" t="b">
        <v>0</v>
      </c>
      <c r="AT949" t="s">
        <v>72</v>
      </c>
      <c r="AU949" t="s">
        <v>60</v>
      </c>
      <c r="AX949" t="s">
        <v>60</v>
      </c>
      <c r="AY949" t="s">
        <v>60</v>
      </c>
      <c r="BA949" t="b">
        <v>0</v>
      </c>
      <c r="BB949" t="s">
        <v>60</v>
      </c>
      <c r="BD949" t="s">
        <v>60</v>
      </c>
    </row>
    <row r="950" spans="1:56" x14ac:dyDescent="0.25">
      <c r="A950" t="s">
        <v>641</v>
      </c>
      <c r="B950" t="s">
        <v>996</v>
      </c>
      <c r="C950">
        <v>7966030</v>
      </c>
      <c r="D950" t="s">
        <v>58</v>
      </c>
      <c r="E950" t="s">
        <v>997</v>
      </c>
      <c r="G950" t="s">
        <v>439</v>
      </c>
      <c r="H950" t="str">
        <f>"06003"</f>
        <v>06003</v>
      </c>
      <c r="I950" t="s">
        <v>60</v>
      </c>
      <c r="J950" t="s">
        <v>135</v>
      </c>
      <c r="K950" t="s">
        <v>998</v>
      </c>
      <c r="L950">
        <v>20</v>
      </c>
      <c r="N950" t="str">
        <f t="shared" si="31"/>
        <v>0</v>
      </c>
      <c r="O950">
        <v>20</v>
      </c>
      <c r="P950" t="s">
        <v>96</v>
      </c>
      <c r="Q950" t="s">
        <v>79</v>
      </c>
      <c r="R950" t="s">
        <v>79</v>
      </c>
      <c r="S950" t="s">
        <v>65</v>
      </c>
      <c r="T950" t="s">
        <v>66</v>
      </c>
      <c r="U950" t="s">
        <v>67</v>
      </c>
      <c r="V950" t="s">
        <v>67</v>
      </c>
      <c r="X950" t="b">
        <v>0</v>
      </c>
      <c r="Y950" t="b">
        <v>0</v>
      </c>
      <c r="Z950" t="b">
        <v>0</v>
      </c>
      <c r="AA950">
        <v>200</v>
      </c>
      <c r="AB950">
        <v>30</v>
      </c>
      <c r="AC950" t="s">
        <v>68</v>
      </c>
      <c r="AD950" t="b">
        <v>0</v>
      </c>
      <c r="AE950" t="b">
        <v>1</v>
      </c>
      <c r="AF950" t="s">
        <v>69</v>
      </c>
      <c r="AG950" t="s">
        <v>60</v>
      </c>
      <c r="AH950" t="s">
        <v>60</v>
      </c>
      <c r="AI950" t="b">
        <v>1</v>
      </c>
      <c r="AJ950" t="s">
        <v>60</v>
      </c>
      <c r="AK950" t="s">
        <v>60</v>
      </c>
      <c r="AL950" t="s">
        <v>60</v>
      </c>
      <c r="AM950" t="s">
        <v>60</v>
      </c>
      <c r="AN950" t="s">
        <v>166</v>
      </c>
      <c r="AO950" t="s">
        <v>117</v>
      </c>
      <c r="AP950" t="b">
        <v>0</v>
      </c>
      <c r="AQ950" t="b">
        <v>0</v>
      </c>
      <c r="AR950" t="s">
        <v>71</v>
      </c>
      <c r="AS950" t="b">
        <v>0</v>
      </c>
      <c r="AT950" t="s">
        <v>72</v>
      </c>
      <c r="AU950" t="s">
        <v>60</v>
      </c>
      <c r="AX950" t="s">
        <v>60</v>
      </c>
      <c r="AY950" t="s">
        <v>60</v>
      </c>
      <c r="BA950" t="b">
        <v>0</v>
      </c>
      <c r="BB950" t="s">
        <v>60</v>
      </c>
      <c r="BD950" t="s">
        <v>60</v>
      </c>
    </row>
    <row r="951" spans="1:56" x14ac:dyDescent="0.25">
      <c r="A951" t="s">
        <v>132</v>
      </c>
      <c r="B951" t="s">
        <v>999</v>
      </c>
      <c r="C951">
        <v>5100560</v>
      </c>
      <c r="D951" t="s">
        <v>85</v>
      </c>
      <c r="E951" t="s">
        <v>81</v>
      </c>
      <c r="F951" t="s">
        <v>181</v>
      </c>
      <c r="G951" t="s">
        <v>1000</v>
      </c>
      <c r="H951" t="str">
        <f>"01654"</f>
        <v>01654</v>
      </c>
      <c r="I951" t="s">
        <v>60</v>
      </c>
      <c r="J951" t="s">
        <v>1001</v>
      </c>
      <c r="K951" t="s">
        <v>62</v>
      </c>
      <c r="L951">
        <v>30</v>
      </c>
      <c r="N951" t="str">
        <f t="shared" si="31"/>
        <v>0</v>
      </c>
      <c r="O951">
        <v>30</v>
      </c>
      <c r="P951" t="s">
        <v>96</v>
      </c>
      <c r="Q951" t="s">
        <v>79</v>
      </c>
      <c r="R951" t="s">
        <v>79</v>
      </c>
      <c r="S951" t="s">
        <v>65</v>
      </c>
      <c r="T951" t="s">
        <v>66</v>
      </c>
      <c r="U951" t="s">
        <v>67</v>
      </c>
      <c r="V951" t="s">
        <v>67</v>
      </c>
      <c r="X951" t="b">
        <v>0</v>
      </c>
      <c r="Y951" t="b">
        <v>0</v>
      </c>
      <c r="Z951" t="b">
        <v>0</v>
      </c>
      <c r="AA951">
        <v>999</v>
      </c>
      <c r="AB951">
        <v>1950</v>
      </c>
      <c r="AC951" t="s">
        <v>68</v>
      </c>
      <c r="AD951" t="b">
        <v>0</v>
      </c>
      <c r="AE951" t="b">
        <v>1</v>
      </c>
      <c r="AF951" t="s">
        <v>69</v>
      </c>
      <c r="AG951" t="s">
        <v>60</v>
      </c>
      <c r="AH951" t="s">
        <v>60</v>
      </c>
      <c r="AI951" t="b">
        <v>1</v>
      </c>
      <c r="AJ951" t="s">
        <v>60</v>
      </c>
      <c r="AK951" t="s">
        <v>60</v>
      </c>
      <c r="AL951" t="s">
        <v>60</v>
      </c>
      <c r="AM951" t="s">
        <v>60</v>
      </c>
      <c r="AN951" t="s">
        <v>166</v>
      </c>
      <c r="AO951" t="s">
        <v>117</v>
      </c>
      <c r="AP951" t="b">
        <v>0</v>
      </c>
      <c r="AQ951" t="b">
        <v>0</v>
      </c>
      <c r="AR951" t="s">
        <v>72</v>
      </c>
      <c r="AS951" t="b">
        <v>0</v>
      </c>
      <c r="AT951" t="s">
        <v>72</v>
      </c>
      <c r="AU951" t="s">
        <v>60</v>
      </c>
      <c r="AX951" t="s">
        <v>60</v>
      </c>
      <c r="AY951" t="s">
        <v>60</v>
      </c>
      <c r="BA951" t="b">
        <v>0</v>
      </c>
      <c r="BB951" t="s">
        <v>60</v>
      </c>
      <c r="BD951" t="s">
        <v>60</v>
      </c>
    </row>
    <row r="952" spans="1:56" x14ac:dyDescent="0.25">
      <c r="A952" t="s">
        <v>424</v>
      </c>
      <c r="B952" t="s">
        <v>729</v>
      </c>
      <c r="C952">
        <v>3027010</v>
      </c>
      <c r="D952" t="s">
        <v>73</v>
      </c>
      <c r="E952" t="s">
        <v>73</v>
      </c>
      <c r="F952" t="s">
        <v>315</v>
      </c>
      <c r="G952" t="s">
        <v>450</v>
      </c>
      <c r="H952" t="str">
        <f>"01414"</f>
        <v>01414</v>
      </c>
      <c r="I952" t="s">
        <v>60</v>
      </c>
      <c r="J952" t="s">
        <v>316</v>
      </c>
      <c r="K952" t="s">
        <v>62</v>
      </c>
      <c r="L952">
        <v>15</v>
      </c>
      <c r="N952" t="str">
        <f t="shared" si="31"/>
        <v>0</v>
      </c>
      <c r="O952">
        <v>15</v>
      </c>
      <c r="P952" t="s">
        <v>96</v>
      </c>
      <c r="Q952" t="s">
        <v>64</v>
      </c>
      <c r="R952" t="s">
        <v>79</v>
      </c>
      <c r="S952" t="s">
        <v>65</v>
      </c>
      <c r="T952" t="s">
        <v>66</v>
      </c>
      <c r="U952" t="s">
        <v>67</v>
      </c>
      <c r="V952" t="s">
        <v>67</v>
      </c>
      <c r="X952" t="b">
        <v>1</v>
      </c>
      <c r="Y952" t="b">
        <v>1</v>
      </c>
      <c r="Z952" t="b">
        <v>1</v>
      </c>
      <c r="AA952">
        <v>103</v>
      </c>
      <c r="AB952">
        <v>230</v>
      </c>
      <c r="AC952" t="s">
        <v>68</v>
      </c>
      <c r="AD952" t="b">
        <v>0</v>
      </c>
      <c r="AE952" t="b">
        <v>0</v>
      </c>
      <c r="AF952" t="s">
        <v>69</v>
      </c>
      <c r="AG952" t="s">
        <v>60</v>
      </c>
      <c r="AH952" t="s">
        <v>60</v>
      </c>
      <c r="AI952" t="b">
        <v>1</v>
      </c>
      <c r="AJ952" t="s">
        <v>60</v>
      </c>
      <c r="AK952" t="s">
        <v>60</v>
      </c>
      <c r="AL952" t="s">
        <v>60</v>
      </c>
      <c r="AM952" t="s">
        <v>60</v>
      </c>
      <c r="AN952" t="s">
        <v>166</v>
      </c>
      <c r="AO952" t="s">
        <v>117</v>
      </c>
      <c r="AP952" t="b">
        <v>0</v>
      </c>
      <c r="AQ952" t="b">
        <v>0</v>
      </c>
      <c r="AR952" t="s">
        <v>71</v>
      </c>
      <c r="AS952" t="b">
        <v>0</v>
      </c>
      <c r="AT952" t="s">
        <v>72</v>
      </c>
      <c r="AU952" t="s">
        <v>60</v>
      </c>
      <c r="AX952" t="s">
        <v>60</v>
      </c>
      <c r="AY952" t="s">
        <v>60</v>
      </c>
      <c r="BA952" t="b">
        <v>0</v>
      </c>
      <c r="BB952" t="s">
        <v>60</v>
      </c>
      <c r="BD952" t="s">
        <v>60</v>
      </c>
    </row>
    <row r="953" spans="1:56" x14ac:dyDescent="0.25">
      <c r="A953" t="s">
        <v>306</v>
      </c>
      <c r="B953" t="s">
        <v>313</v>
      </c>
      <c r="C953">
        <v>2000320</v>
      </c>
      <c r="D953" t="s">
        <v>85</v>
      </c>
      <c r="E953" t="s">
        <v>85</v>
      </c>
      <c r="G953" t="s">
        <v>1002</v>
      </c>
      <c r="H953" t="str">
        <f>"01504"</f>
        <v>01504</v>
      </c>
      <c r="I953" t="s">
        <v>60</v>
      </c>
      <c r="J953" t="s">
        <v>314</v>
      </c>
      <c r="K953" t="s">
        <v>62</v>
      </c>
      <c r="L953">
        <v>10</v>
      </c>
      <c r="N953" t="str">
        <f t="shared" si="31"/>
        <v>0</v>
      </c>
      <c r="O953">
        <v>10</v>
      </c>
      <c r="P953" t="s">
        <v>96</v>
      </c>
      <c r="Q953" t="s">
        <v>64</v>
      </c>
      <c r="R953" t="s">
        <v>79</v>
      </c>
      <c r="S953" t="s">
        <v>65</v>
      </c>
      <c r="T953" t="s">
        <v>66</v>
      </c>
      <c r="U953" t="s">
        <v>67</v>
      </c>
      <c r="V953" t="s">
        <v>67</v>
      </c>
      <c r="X953" t="b">
        <v>1</v>
      </c>
      <c r="Y953" t="b">
        <v>1</v>
      </c>
      <c r="Z953" t="b">
        <v>1</v>
      </c>
      <c r="AA953">
        <v>103</v>
      </c>
      <c r="AB953">
        <v>230</v>
      </c>
      <c r="AC953" t="s">
        <v>68</v>
      </c>
      <c r="AD953" t="b">
        <v>0</v>
      </c>
      <c r="AE953" t="b">
        <v>0</v>
      </c>
      <c r="AF953" t="s">
        <v>69</v>
      </c>
      <c r="AG953" t="s">
        <v>60</v>
      </c>
      <c r="AH953" t="s">
        <v>60</v>
      </c>
      <c r="AI953" t="b">
        <v>1</v>
      </c>
      <c r="AJ953" t="s">
        <v>92</v>
      </c>
      <c r="AK953" t="s">
        <v>60</v>
      </c>
      <c r="AL953" t="s">
        <v>60</v>
      </c>
      <c r="AM953" t="s">
        <v>60</v>
      </c>
      <c r="AN953" t="s">
        <v>166</v>
      </c>
      <c r="AO953" t="s">
        <v>70</v>
      </c>
      <c r="AP953" t="b">
        <v>0</v>
      </c>
      <c r="AQ953" t="b">
        <v>0</v>
      </c>
      <c r="AR953" t="s">
        <v>71</v>
      </c>
      <c r="AS953" t="b">
        <v>0</v>
      </c>
      <c r="AT953" t="s">
        <v>72</v>
      </c>
      <c r="AU953" t="s">
        <v>60</v>
      </c>
      <c r="AX953" t="s">
        <v>60</v>
      </c>
      <c r="AY953" t="s">
        <v>60</v>
      </c>
      <c r="BA953" t="b">
        <v>0</v>
      </c>
      <c r="BB953" t="s">
        <v>60</v>
      </c>
      <c r="BD953" t="s">
        <v>60</v>
      </c>
    </row>
    <row r="954" spans="1:56" x14ac:dyDescent="0.25">
      <c r="A954" t="s">
        <v>641</v>
      </c>
      <c r="B954" t="s">
        <v>1003</v>
      </c>
      <c r="C954">
        <v>7963080</v>
      </c>
      <c r="D954" t="s">
        <v>58</v>
      </c>
      <c r="E954" t="s">
        <v>997</v>
      </c>
      <c r="F954" t="s">
        <v>649</v>
      </c>
      <c r="G954" t="s">
        <v>479</v>
      </c>
      <c r="H954" t="s">
        <v>581</v>
      </c>
      <c r="I954" t="s">
        <v>60</v>
      </c>
      <c r="J954" t="s">
        <v>582</v>
      </c>
      <c r="K954" t="s">
        <v>747</v>
      </c>
      <c r="L954">
        <v>20</v>
      </c>
      <c r="N954" t="str">
        <f t="shared" si="31"/>
        <v>0</v>
      </c>
      <c r="O954">
        <v>20</v>
      </c>
      <c r="P954" t="s">
        <v>96</v>
      </c>
      <c r="Q954" t="s">
        <v>79</v>
      </c>
      <c r="R954" t="s">
        <v>79</v>
      </c>
      <c r="S954" t="s">
        <v>65</v>
      </c>
      <c r="T954" t="s">
        <v>66</v>
      </c>
      <c r="U954" t="s">
        <v>67</v>
      </c>
      <c r="V954" t="s">
        <v>67</v>
      </c>
      <c r="X954" t="b">
        <v>0</v>
      </c>
      <c r="Y954" t="b">
        <v>0</v>
      </c>
      <c r="Z954" t="b">
        <v>0</v>
      </c>
      <c r="AA954">
        <v>200</v>
      </c>
      <c r="AB954">
        <v>20</v>
      </c>
      <c r="AC954" t="s">
        <v>68</v>
      </c>
      <c r="AD954" t="b">
        <v>0</v>
      </c>
      <c r="AE954" t="b">
        <v>0</v>
      </c>
      <c r="AF954" t="s">
        <v>69</v>
      </c>
      <c r="AG954" t="s">
        <v>60</v>
      </c>
      <c r="AH954" t="s">
        <v>60</v>
      </c>
      <c r="AI954" t="b">
        <v>1</v>
      </c>
      <c r="AJ954" t="s">
        <v>60</v>
      </c>
      <c r="AK954" t="s">
        <v>60</v>
      </c>
      <c r="AL954" t="s">
        <v>60</v>
      </c>
      <c r="AM954" t="s">
        <v>60</v>
      </c>
      <c r="AN954" t="s">
        <v>166</v>
      </c>
      <c r="AO954" t="s">
        <v>117</v>
      </c>
      <c r="AP954" t="b">
        <v>0</v>
      </c>
      <c r="AQ954" t="b">
        <v>0</v>
      </c>
      <c r="AR954" t="s">
        <v>71</v>
      </c>
      <c r="AS954" t="b">
        <v>0</v>
      </c>
      <c r="AT954" t="s">
        <v>72</v>
      </c>
      <c r="AU954" t="s">
        <v>60</v>
      </c>
      <c r="AX954" t="s">
        <v>60</v>
      </c>
      <c r="AY954" t="s">
        <v>60</v>
      </c>
      <c r="BA954" t="b">
        <v>0</v>
      </c>
      <c r="BB954" t="s">
        <v>60</v>
      </c>
      <c r="BD954" t="s">
        <v>60</v>
      </c>
    </row>
    <row r="955" spans="1:56" x14ac:dyDescent="0.25">
      <c r="A955" t="s">
        <v>161</v>
      </c>
      <c r="B955" t="s">
        <v>881</v>
      </c>
      <c r="C955">
        <v>1001400</v>
      </c>
      <c r="D955" t="s">
        <v>81</v>
      </c>
      <c r="E955" t="s">
        <v>81</v>
      </c>
      <c r="G955" t="s">
        <v>550</v>
      </c>
      <c r="H955" t="str">
        <f>"01709"</f>
        <v>01709</v>
      </c>
      <c r="I955" t="s">
        <v>60</v>
      </c>
      <c r="J955" t="s">
        <v>862</v>
      </c>
      <c r="K955" t="s">
        <v>62</v>
      </c>
      <c r="L955">
        <v>25</v>
      </c>
      <c r="N955" t="str">
        <f t="shared" si="31"/>
        <v>0</v>
      </c>
      <c r="O955">
        <v>25</v>
      </c>
      <c r="P955" t="s">
        <v>96</v>
      </c>
      <c r="Q955" t="s">
        <v>79</v>
      </c>
      <c r="R955" t="s">
        <v>79</v>
      </c>
      <c r="S955" t="s">
        <v>65</v>
      </c>
      <c r="T955" t="s">
        <v>66</v>
      </c>
      <c r="U955" t="s">
        <v>67</v>
      </c>
      <c r="V955" t="s">
        <v>67</v>
      </c>
      <c r="X955" t="b">
        <v>1</v>
      </c>
      <c r="Y955" t="b">
        <v>1</v>
      </c>
      <c r="Z955" t="b">
        <v>1</v>
      </c>
      <c r="AA955">
        <v>103</v>
      </c>
      <c r="AB955">
        <v>230</v>
      </c>
      <c r="AC955" t="s">
        <v>68</v>
      </c>
      <c r="AD955" t="b">
        <v>0</v>
      </c>
      <c r="AE955" t="b">
        <v>0</v>
      </c>
      <c r="AF955" t="s">
        <v>69</v>
      </c>
      <c r="AG955" t="s">
        <v>60</v>
      </c>
      <c r="AH955" t="s">
        <v>60</v>
      </c>
      <c r="AI955" t="b">
        <v>1</v>
      </c>
      <c r="AJ955" t="s">
        <v>60</v>
      </c>
      <c r="AK955" t="s">
        <v>60</v>
      </c>
      <c r="AL955" t="s">
        <v>60</v>
      </c>
      <c r="AM955" t="s">
        <v>60</v>
      </c>
      <c r="AN955" t="s">
        <v>166</v>
      </c>
      <c r="AO955" t="s">
        <v>70</v>
      </c>
      <c r="AP955" t="b">
        <v>0</v>
      </c>
      <c r="AQ955" t="b">
        <v>0</v>
      </c>
      <c r="AR955" t="s">
        <v>71</v>
      </c>
      <c r="AS955" t="b">
        <v>0</v>
      </c>
      <c r="AT955" t="s">
        <v>72</v>
      </c>
      <c r="AU955" t="s">
        <v>60</v>
      </c>
      <c r="AX955" t="s">
        <v>60</v>
      </c>
      <c r="AY955" t="s">
        <v>60</v>
      </c>
      <c r="BA955" t="b">
        <v>0</v>
      </c>
      <c r="BB955" t="s">
        <v>60</v>
      </c>
      <c r="BD955" t="s">
        <v>60</v>
      </c>
    </row>
    <row r="956" spans="1:56" x14ac:dyDescent="0.25">
      <c r="A956" t="s">
        <v>641</v>
      </c>
      <c r="B956" t="s">
        <v>1003</v>
      </c>
      <c r="C956">
        <v>7963080</v>
      </c>
      <c r="D956" t="s">
        <v>58</v>
      </c>
      <c r="E956" t="s">
        <v>997</v>
      </c>
      <c r="F956" t="s">
        <v>666</v>
      </c>
      <c r="G956" t="s">
        <v>473</v>
      </c>
      <c r="H956" t="str">
        <f>"01714"</f>
        <v>01714</v>
      </c>
      <c r="I956" t="s">
        <v>60</v>
      </c>
      <c r="J956" t="s">
        <v>650</v>
      </c>
      <c r="K956" t="s">
        <v>1004</v>
      </c>
      <c r="L956">
        <v>20</v>
      </c>
      <c r="N956" t="str">
        <f t="shared" si="31"/>
        <v>0</v>
      </c>
      <c r="O956">
        <v>20</v>
      </c>
      <c r="P956" t="s">
        <v>96</v>
      </c>
      <c r="Q956" t="s">
        <v>79</v>
      </c>
      <c r="R956" t="s">
        <v>79</v>
      </c>
      <c r="S956" t="s">
        <v>65</v>
      </c>
      <c r="T956" t="s">
        <v>66</v>
      </c>
      <c r="U956" t="s">
        <v>67</v>
      </c>
      <c r="V956" t="s">
        <v>67</v>
      </c>
      <c r="X956" t="b">
        <v>0</v>
      </c>
      <c r="Y956" t="b">
        <v>0</v>
      </c>
      <c r="Z956" t="b">
        <v>0</v>
      </c>
      <c r="AA956">
        <v>200</v>
      </c>
      <c r="AB956">
        <v>20</v>
      </c>
      <c r="AC956" t="s">
        <v>68</v>
      </c>
      <c r="AD956" t="b">
        <v>0</v>
      </c>
      <c r="AE956" t="b">
        <v>0</v>
      </c>
      <c r="AF956" t="s">
        <v>69</v>
      </c>
      <c r="AG956" t="s">
        <v>60</v>
      </c>
      <c r="AH956" t="s">
        <v>60</v>
      </c>
      <c r="AI956" t="b">
        <v>1</v>
      </c>
      <c r="AJ956" t="s">
        <v>60</v>
      </c>
      <c r="AK956" t="s">
        <v>60</v>
      </c>
      <c r="AL956" t="s">
        <v>60</v>
      </c>
      <c r="AM956" t="s">
        <v>60</v>
      </c>
      <c r="AN956" t="s">
        <v>166</v>
      </c>
      <c r="AO956" t="s">
        <v>117</v>
      </c>
      <c r="AP956" t="b">
        <v>0</v>
      </c>
      <c r="AQ956" t="b">
        <v>0</v>
      </c>
      <c r="AR956" t="s">
        <v>71</v>
      </c>
      <c r="AS956" t="b">
        <v>0</v>
      </c>
      <c r="AT956" t="s">
        <v>72</v>
      </c>
      <c r="AU956" t="s">
        <v>60</v>
      </c>
      <c r="AX956" t="s">
        <v>60</v>
      </c>
      <c r="AY956" t="s">
        <v>60</v>
      </c>
      <c r="BA956" t="b">
        <v>0</v>
      </c>
      <c r="BB956" t="s">
        <v>60</v>
      </c>
      <c r="BD956" t="s">
        <v>60</v>
      </c>
    </row>
    <row r="957" spans="1:56" x14ac:dyDescent="0.25">
      <c r="A957" t="s">
        <v>641</v>
      </c>
      <c r="B957" t="s">
        <v>1003</v>
      </c>
      <c r="C957">
        <v>7963080</v>
      </c>
      <c r="D957" t="s">
        <v>58</v>
      </c>
      <c r="E957" t="s">
        <v>997</v>
      </c>
      <c r="F957" t="s">
        <v>692</v>
      </c>
      <c r="G957" t="s">
        <v>1005</v>
      </c>
      <c r="H957" t="str">
        <f>"01715"</f>
        <v>01715</v>
      </c>
      <c r="I957" t="s">
        <v>60</v>
      </c>
      <c r="J957" t="s">
        <v>706</v>
      </c>
      <c r="K957" t="s">
        <v>1006</v>
      </c>
      <c r="L957">
        <v>20</v>
      </c>
      <c r="N957" t="str">
        <f t="shared" si="31"/>
        <v>0</v>
      </c>
      <c r="O957">
        <v>20</v>
      </c>
      <c r="P957" t="s">
        <v>96</v>
      </c>
      <c r="Q957" t="s">
        <v>79</v>
      </c>
      <c r="R957" t="s">
        <v>79</v>
      </c>
      <c r="S957" t="s">
        <v>65</v>
      </c>
      <c r="T957" t="s">
        <v>66</v>
      </c>
      <c r="U957" t="s">
        <v>67</v>
      </c>
      <c r="V957" t="s">
        <v>67</v>
      </c>
      <c r="X957" t="b">
        <v>0</v>
      </c>
      <c r="Y957" t="b">
        <v>0</v>
      </c>
      <c r="Z957" t="b">
        <v>0</v>
      </c>
      <c r="AA957">
        <v>200</v>
      </c>
      <c r="AB957">
        <v>20</v>
      </c>
      <c r="AC957" t="s">
        <v>68</v>
      </c>
      <c r="AD957" t="b">
        <v>0</v>
      </c>
      <c r="AE957" t="b">
        <v>0</v>
      </c>
      <c r="AF957" t="s">
        <v>69</v>
      </c>
      <c r="AG957" t="s">
        <v>60</v>
      </c>
      <c r="AH957" t="s">
        <v>60</v>
      </c>
      <c r="AI957" t="b">
        <v>1</v>
      </c>
      <c r="AJ957" t="s">
        <v>60</v>
      </c>
      <c r="AK957" t="s">
        <v>60</v>
      </c>
      <c r="AL957" t="s">
        <v>60</v>
      </c>
      <c r="AM957" t="s">
        <v>60</v>
      </c>
      <c r="AN957" t="s">
        <v>166</v>
      </c>
      <c r="AO957" t="s">
        <v>117</v>
      </c>
      <c r="AP957" t="b">
        <v>0</v>
      </c>
      <c r="AQ957" t="b">
        <v>0</v>
      </c>
      <c r="AR957" t="s">
        <v>71</v>
      </c>
      <c r="AS957" t="b">
        <v>0</v>
      </c>
      <c r="AT957" t="s">
        <v>72</v>
      </c>
      <c r="AU957" t="s">
        <v>60</v>
      </c>
      <c r="AX957" t="s">
        <v>60</v>
      </c>
      <c r="AY957" t="s">
        <v>60</v>
      </c>
      <c r="BA957" t="b">
        <v>0</v>
      </c>
      <c r="BB957" t="s">
        <v>60</v>
      </c>
      <c r="BD957" t="s">
        <v>60</v>
      </c>
    </row>
    <row r="958" spans="1:56" x14ac:dyDescent="0.25">
      <c r="A958" t="s">
        <v>641</v>
      </c>
      <c r="B958" t="s">
        <v>1003</v>
      </c>
      <c r="C958">
        <v>7963080</v>
      </c>
      <c r="D958" t="s">
        <v>58</v>
      </c>
      <c r="E958" t="s">
        <v>997</v>
      </c>
      <c r="F958" t="s">
        <v>1007</v>
      </c>
      <c r="G958" t="s">
        <v>1008</v>
      </c>
      <c r="H958" t="s">
        <v>1009</v>
      </c>
      <c r="I958" t="s">
        <v>60</v>
      </c>
      <c r="J958" t="s">
        <v>646</v>
      </c>
      <c r="K958" t="s">
        <v>1004</v>
      </c>
      <c r="L958">
        <v>20</v>
      </c>
      <c r="N958" t="str">
        <f t="shared" si="31"/>
        <v>0</v>
      </c>
      <c r="O958">
        <v>20</v>
      </c>
      <c r="P958" t="s">
        <v>96</v>
      </c>
      <c r="Q958" t="s">
        <v>79</v>
      </c>
      <c r="R958" t="s">
        <v>79</v>
      </c>
      <c r="S958" t="s">
        <v>65</v>
      </c>
      <c r="T958" t="s">
        <v>66</v>
      </c>
      <c r="U958" t="s">
        <v>67</v>
      </c>
      <c r="V958" t="s">
        <v>67</v>
      </c>
      <c r="X958" t="b">
        <v>0</v>
      </c>
      <c r="Y958" t="b">
        <v>0</v>
      </c>
      <c r="Z958" t="b">
        <v>0</v>
      </c>
      <c r="AA958">
        <v>200</v>
      </c>
      <c r="AB958">
        <v>20</v>
      </c>
      <c r="AC958" t="s">
        <v>68</v>
      </c>
      <c r="AD958" t="b">
        <v>0</v>
      </c>
      <c r="AE958" t="b">
        <v>0</v>
      </c>
      <c r="AF958" t="s">
        <v>69</v>
      </c>
      <c r="AG958" t="s">
        <v>60</v>
      </c>
      <c r="AH958" t="s">
        <v>60</v>
      </c>
      <c r="AI958" t="b">
        <v>1</v>
      </c>
      <c r="AJ958" t="s">
        <v>60</v>
      </c>
      <c r="AK958" t="s">
        <v>60</v>
      </c>
      <c r="AL958" t="s">
        <v>60</v>
      </c>
      <c r="AM958" t="s">
        <v>60</v>
      </c>
      <c r="AN958" t="s">
        <v>166</v>
      </c>
      <c r="AO958" t="s">
        <v>117</v>
      </c>
      <c r="AP958" t="b">
        <v>0</v>
      </c>
      <c r="AQ958" t="b">
        <v>0</v>
      </c>
      <c r="AR958" t="s">
        <v>71</v>
      </c>
      <c r="AS958" t="b">
        <v>0</v>
      </c>
      <c r="AT958" t="s">
        <v>72</v>
      </c>
      <c r="AU958" t="s">
        <v>60</v>
      </c>
      <c r="AX958" t="s">
        <v>60</v>
      </c>
      <c r="AY958" t="s">
        <v>60</v>
      </c>
      <c r="BA958" t="b">
        <v>0</v>
      </c>
      <c r="BB958" t="s">
        <v>60</v>
      </c>
      <c r="BD958" t="s">
        <v>60</v>
      </c>
    </row>
    <row r="959" spans="1:56" x14ac:dyDescent="0.25">
      <c r="A959" t="s">
        <v>641</v>
      </c>
      <c r="B959" t="s">
        <v>1003</v>
      </c>
      <c r="C959">
        <v>7963080</v>
      </c>
      <c r="D959" t="s">
        <v>58</v>
      </c>
      <c r="E959" t="s">
        <v>997</v>
      </c>
      <c r="G959" t="s">
        <v>1010</v>
      </c>
      <c r="H959" t="str">
        <f>"06002"</f>
        <v>06002</v>
      </c>
      <c r="I959" t="s">
        <v>60</v>
      </c>
      <c r="J959" t="s">
        <v>661</v>
      </c>
      <c r="K959" t="s">
        <v>747</v>
      </c>
      <c r="L959">
        <v>20</v>
      </c>
      <c r="N959" t="str">
        <f t="shared" si="31"/>
        <v>0</v>
      </c>
      <c r="O959">
        <v>20</v>
      </c>
      <c r="P959" t="s">
        <v>96</v>
      </c>
      <c r="Q959" t="s">
        <v>79</v>
      </c>
      <c r="R959" t="s">
        <v>79</v>
      </c>
      <c r="S959" t="s">
        <v>65</v>
      </c>
      <c r="T959" t="s">
        <v>66</v>
      </c>
      <c r="U959" t="s">
        <v>67</v>
      </c>
      <c r="V959" t="s">
        <v>67</v>
      </c>
      <c r="X959" t="b">
        <v>0</v>
      </c>
      <c r="Y959" t="b">
        <v>0</v>
      </c>
      <c r="Z959" t="b">
        <v>0</v>
      </c>
      <c r="AA959">
        <v>200</v>
      </c>
      <c r="AB959">
        <v>20</v>
      </c>
      <c r="AC959" t="s">
        <v>68</v>
      </c>
      <c r="AD959" t="b">
        <v>0</v>
      </c>
      <c r="AE959" t="b">
        <v>0</v>
      </c>
      <c r="AF959" t="s">
        <v>69</v>
      </c>
      <c r="AG959" t="s">
        <v>60</v>
      </c>
      <c r="AH959" t="s">
        <v>60</v>
      </c>
      <c r="AI959" t="b">
        <v>1</v>
      </c>
      <c r="AJ959" t="s">
        <v>60</v>
      </c>
      <c r="AK959" t="s">
        <v>60</v>
      </c>
      <c r="AL959" t="s">
        <v>60</v>
      </c>
      <c r="AM959" t="s">
        <v>60</v>
      </c>
      <c r="AN959" t="s">
        <v>166</v>
      </c>
      <c r="AO959" t="s">
        <v>117</v>
      </c>
      <c r="AP959" t="b">
        <v>0</v>
      </c>
      <c r="AQ959" t="b">
        <v>0</v>
      </c>
      <c r="AR959" t="s">
        <v>71</v>
      </c>
      <c r="AS959" t="b">
        <v>0</v>
      </c>
      <c r="AT959" t="s">
        <v>72</v>
      </c>
      <c r="AU959" t="s">
        <v>60</v>
      </c>
      <c r="AX959" t="s">
        <v>60</v>
      </c>
      <c r="AY959" t="s">
        <v>60</v>
      </c>
      <c r="BA959" t="b">
        <v>0</v>
      </c>
      <c r="BB959" t="s">
        <v>60</v>
      </c>
      <c r="BD959" t="s">
        <v>60</v>
      </c>
    </row>
    <row r="960" spans="1:56" x14ac:dyDescent="0.25">
      <c r="A960" t="s">
        <v>641</v>
      </c>
      <c r="B960" t="s">
        <v>1003</v>
      </c>
      <c r="C960">
        <v>7963080</v>
      </c>
      <c r="D960" t="s">
        <v>58</v>
      </c>
      <c r="E960" t="s">
        <v>997</v>
      </c>
      <c r="F960" t="s">
        <v>1011</v>
      </c>
      <c r="G960" t="s">
        <v>1012</v>
      </c>
      <c r="H960" t="str">
        <f>"06003"</f>
        <v>06003</v>
      </c>
      <c r="I960" t="s">
        <v>60</v>
      </c>
      <c r="J960" t="s">
        <v>135</v>
      </c>
      <c r="K960" t="s">
        <v>1004</v>
      </c>
      <c r="L960">
        <v>10</v>
      </c>
      <c r="N960" t="str">
        <f t="shared" si="31"/>
        <v>0</v>
      </c>
      <c r="O960">
        <v>10</v>
      </c>
      <c r="P960" t="s">
        <v>96</v>
      </c>
      <c r="Q960" t="s">
        <v>79</v>
      </c>
      <c r="R960" t="s">
        <v>79</v>
      </c>
      <c r="S960" t="s">
        <v>65</v>
      </c>
      <c r="T960" t="s">
        <v>66</v>
      </c>
      <c r="U960" t="s">
        <v>67</v>
      </c>
      <c r="V960" t="s">
        <v>67</v>
      </c>
      <c r="X960" t="b">
        <v>0</v>
      </c>
      <c r="Y960" t="b">
        <v>0</v>
      </c>
      <c r="Z960" t="b">
        <v>0</v>
      </c>
      <c r="AA960">
        <v>200</v>
      </c>
      <c r="AB960">
        <v>20</v>
      </c>
      <c r="AC960" t="s">
        <v>68</v>
      </c>
      <c r="AD960" t="b">
        <v>0</v>
      </c>
      <c r="AE960" t="b">
        <v>0</v>
      </c>
      <c r="AF960" t="s">
        <v>69</v>
      </c>
      <c r="AG960" t="s">
        <v>60</v>
      </c>
      <c r="AH960" t="s">
        <v>60</v>
      </c>
      <c r="AI960" t="b">
        <v>1</v>
      </c>
      <c r="AJ960" t="s">
        <v>60</v>
      </c>
      <c r="AK960" t="s">
        <v>60</v>
      </c>
      <c r="AL960" t="s">
        <v>60</v>
      </c>
      <c r="AM960" t="s">
        <v>60</v>
      </c>
      <c r="AN960" t="s">
        <v>166</v>
      </c>
      <c r="AO960" t="s">
        <v>117</v>
      </c>
      <c r="AP960" t="b">
        <v>0</v>
      </c>
      <c r="AQ960" t="b">
        <v>0</v>
      </c>
      <c r="AR960" t="s">
        <v>71</v>
      </c>
      <c r="AS960" t="b">
        <v>0</v>
      </c>
      <c r="AT960" t="s">
        <v>72</v>
      </c>
      <c r="AU960" t="s">
        <v>60</v>
      </c>
      <c r="AX960" t="s">
        <v>60</v>
      </c>
      <c r="AY960" t="s">
        <v>60</v>
      </c>
      <c r="BA960" t="b">
        <v>0</v>
      </c>
      <c r="BB960" t="s">
        <v>60</v>
      </c>
      <c r="BD960" t="s">
        <v>60</v>
      </c>
    </row>
    <row r="961" spans="1:56" x14ac:dyDescent="0.25">
      <c r="A961" t="s">
        <v>641</v>
      </c>
      <c r="B961" t="s">
        <v>1013</v>
      </c>
      <c r="C961">
        <v>7966020</v>
      </c>
      <c r="D961" t="s">
        <v>58</v>
      </c>
      <c r="E961" t="s">
        <v>997</v>
      </c>
      <c r="F961" t="s">
        <v>1014</v>
      </c>
      <c r="G961" t="s">
        <v>439</v>
      </c>
      <c r="H961" t="str">
        <f>"06003"</f>
        <v>06003</v>
      </c>
      <c r="I961" t="s">
        <v>60</v>
      </c>
      <c r="J961" t="s">
        <v>135</v>
      </c>
      <c r="K961" t="s">
        <v>1004</v>
      </c>
      <c r="L961">
        <v>10</v>
      </c>
      <c r="N961" t="str">
        <f t="shared" si="31"/>
        <v>0</v>
      </c>
      <c r="O961">
        <v>10</v>
      </c>
      <c r="P961" t="s">
        <v>96</v>
      </c>
      <c r="Q961" t="s">
        <v>79</v>
      </c>
      <c r="R961" t="s">
        <v>79</v>
      </c>
      <c r="S961" t="s">
        <v>65</v>
      </c>
      <c r="T961" t="s">
        <v>66</v>
      </c>
      <c r="U961" t="s">
        <v>67</v>
      </c>
      <c r="V961" t="s">
        <v>67</v>
      </c>
      <c r="X961" t="b">
        <v>0</v>
      </c>
      <c r="Y961" t="b">
        <v>0</v>
      </c>
      <c r="Z961" t="b">
        <v>0</v>
      </c>
      <c r="AA961">
        <v>200</v>
      </c>
      <c r="AB961">
        <v>30</v>
      </c>
      <c r="AC961" t="s">
        <v>68</v>
      </c>
      <c r="AD961" t="b">
        <v>0</v>
      </c>
      <c r="AE961" t="b">
        <v>0</v>
      </c>
      <c r="AF961" t="s">
        <v>69</v>
      </c>
      <c r="AG961" t="s">
        <v>60</v>
      </c>
      <c r="AH961" t="s">
        <v>60</v>
      </c>
      <c r="AI961" t="b">
        <v>1</v>
      </c>
      <c r="AJ961" t="s">
        <v>60</v>
      </c>
      <c r="AK961" t="s">
        <v>60</v>
      </c>
      <c r="AL961" t="s">
        <v>60</v>
      </c>
      <c r="AM961" t="s">
        <v>60</v>
      </c>
      <c r="AN961" t="s">
        <v>166</v>
      </c>
      <c r="AO961" t="s">
        <v>117</v>
      </c>
      <c r="AP961" t="b">
        <v>0</v>
      </c>
      <c r="AQ961" t="b">
        <v>0</v>
      </c>
      <c r="AR961" t="s">
        <v>71</v>
      </c>
      <c r="AS961" t="b">
        <v>0</v>
      </c>
      <c r="AT961" t="s">
        <v>72</v>
      </c>
      <c r="AU961" t="s">
        <v>60</v>
      </c>
      <c r="AX961" t="s">
        <v>60</v>
      </c>
      <c r="AY961" t="s">
        <v>60</v>
      </c>
      <c r="BA961" t="b">
        <v>0</v>
      </c>
      <c r="BB961" t="s">
        <v>60</v>
      </c>
      <c r="BD961" t="s">
        <v>60</v>
      </c>
    </row>
    <row r="962" spans="1:56" x14ac:dyDescent="0.25">
      <c r="A962" t="s">
        <v>641</v>
      </c>
      <c r="B962" t="s">
        <v>1003</v>
      </c>
      <c r="C962">
        <v>7963080</v>
      </c>
      <c r="D962" t="s">
        <v>58</v>
      </c>
      <c r="E962" t="s">
        <v>997</v>
      </c>
      <c r="F962" t="s">
        <v>652</v>
      </c>
      <c r="G962" t="s">
        <v>1015</v>
      </c>
      <c r="I962" t="s">
        <v>60</v>
      </c>
      <c r="J962" t="s">
        <v>653</v>
      </c>
      <c r="K962" t="s">
        <v>998</v>
      </c>
      <c r="L962">
        <v>15</v>
      </c>
      <c r="N962" t="str">
        <f t="shared" si="31"/>
        <v>0</v>
      </c>
      <c r="O962">
        <v>15</v>
      </c>
      <c r="P962" t="s">
        <v>96</v>
      </c>
      <c r="Q962" t="s">
        <v>79</v>
      </c>
      <c r="R962" t="s">
        <v>79</v>
      </c>
      <c r="S962" t="s">
        <v>65</v>
      </c>
      <c r="T962" t="s">
        <v>66</v>
      </c>
      <c r="U962" t="s">
        <v>67</v>
      </c>
      <c r="V962" t="s">
        <v>67</v>
      </c>
      <c r="X962" t="b">
        <v>0</v>
      </c>
      <c r="Y962" t="b">
        <v>0</v>
      </c>
      <c r="Z962" t="b">
        <v>0</v>
      </c>
      <c r="AA962">
        <v>200</v>
      </c>
      <c r="AB962">
        <v>20</v>
      </c>
      <c r="AC962" t="s">
        <v>68</v>
      </c>
      <c r="AD962" t="b">
        <v>0</v>
      </c>
      <c r="AE962" t="b">
        <v>0</v>
      </c>
      <c r="AF962" t="s">
        <v>69</v>
      </c>
      <c r="AG962" t="s">
        <v>60</v>
      </c>
      <c r="AH962" t="s">
        <v>60</v>
      </c>
      <c r="AI962" t="b">
        <v>1</v>
      </c>
      <c r="AJ962" t="s">
        <v>60</v>
      </c>
      <c r="AK962" t="s">
        <v>60</v>
      </c>
      <c r="AL962" t="s">
        <v>60</v>
      </c>
      <c r="AM962" t="s">
        <v>60</v>
      </c>
      <c r="AN962" t="s">
        <v>166</v>
      </c>
      <c r="AO962" t="s">
        <v>117</v>
      </c>
      <c r="AP962" t="b">
        <v>0</v>
      </c>
      <c r="AQ962" t="b">
        <v>0</v>
      </c>
      <c r="AR962" t="s">
        <v>71</v>
      </c>
      <c r="AS962" t="b">
        <v>0</v>
      </c>
      <c r="AT962" t="s">
        <v>72</v>
      </c>
      <c r="AU962" t="s">
        <v>60</v>
      </c>
      <c r="AX962" t="s">
        <v>60</v>
      </c>
      <c r="AY962" t="s">
        <v>60</v>
      </c>
      <c r="BA962" t="b">
        <v>0</v>
      </c>
      <c r="BB962" t="s">
        <v>60</v>
      </c>
      <c r="BD962" t="s">
        <v>60</v>
      </c>
    </row>
    <row r="963" spans="1:56" x14ac:dyDescent="0.25">
      <c r="A963" t="s">
        <v>641</v>
      </c>
      <c r="B963" t="s">
        <v>1003</v>
      </c>
      <c r="C963">
        <v>7963080</v>
      </c>
      <c r="D963" t="s">
        <v>58</v>
      </c>
      <c r="E963" t="s">
        <v>997</v>
      </c>
      <c r="F963" t="s">
        <v>655</v>
      </c>
      <c r="G963" t="s">
        <v>1016</v>
      </c>
      <c r="H963" t="str">
        <f>"06007"</f>
        <v>06007</v>
      </c>
      <c r="I963" t="s">
        <v>60</v>
      </c>
      <c r="J963" t="s">
        <v>657</v>
      </c>
      <c r="K963" t="s">
        <v>747</v>
      </c>
      <c r="L963">
        <v>10</v>
      </c>
      <c r="N963" t="str">
        <f t="shared" si="31"/>
        <v>0</v>
      </c>
      <c r="O963">
        <v>10</v>
      </c>
      <c r="P963" t="s">
        <v>96</v>
      </c>
      <c r="Q963" t="s">
        <v>79</v>
      </c>
      <c r="R963" t="s">
        <v>79</v>
      </c>
      <c r="S963" t="s">
        <v>65</v>
      </c>
      <c r="T963" t="s">
        <v>66</v>
      </c>
      <c r="U963" t="s">
        <v>67</v>
      </c>
      <c r="V963" t="s">
        <v>67</v>
      </c>
      <c r="X963" t="b">
        <v>0</v>
      </c>
      <c r="Y963" t="b">
        <v>0</v>
      </c>
      <c r="Z963" t="b">
        <v>0</v>
      </c>
      <c r="AA963">
        <v>113</v>
      </c>
      <c r="AB963">
        <v>20</v>
      </c>
      <c r="AC963" t="s">
        <v>68</v>
      </c>
      <c r="AD963" t="b">
        <v>0</v>
      </c>
      <c r="AE963" t="b">
        <v>0</v>
      </c>
      <c r="AF963" t="s">
        <v>69</v>
      </c>
      <c r="AG963" t="s">
        <v>60</v>
      </c>
      <c r="AH963" t="s">
        <v>60</v>
      </c>
      <c r="AI963" t="b">
        <v>1</v>
      </c>
      <c r="AJ963" t="s">
        <v>60</v>
      </c>
      <c r="AK963" t="s">
        <v>60</v>
      </c>
      <c r="AL963" t="s">
        <v>60</v>
      </c>
      <c r="AM963" t="s">
        <v>60</v>
      </c>
      <c r="AN963" t="s">
        <v>166</v>
      </c>
      <c r="AO963" t="s">
        <v>117</v>
      </c>
      <c r="AP963" t="b">
        <v>0</v>
      </c>
      <c r="AQ963" t="b">
        <v>0</v>
      </c>
      <c r="AR963" t="s">
        <v>71</v>
      </c>
      <c r="AS963" t="b">
        <v>0</v>
      </c>
      <c r="AT963" t="s">
        <v>72</v>
      </c>
      <c r="AU963" t="s">
        <v>60</v>
      </c>
      <c r="AX963" t="s">
        <v>60</v>
      </c>
      <c r="AY963" t="s">
        <v>60</v>
      </c>
      <c r="BA963" t="b">
        <v>0</v>
      </c>
      <c r="BB963" t="s">
        <v>60</v>
      </c>
      <c r="BD963" t="s">
        <v>60</v>
      </c>
    </row>
    <row r="964" spans="1:56" x14ac:dyDescent="0.25">
      <c r="A964" t="s">
        <v>641</v>
      </c>
      <c r="B964" t="s">
        <v>1003</v>
      </c>
      <c r="C964">
        <v>7963080</v>
      </c>
      <c r="D964" t="s">
        <v>58</v>
      </c>
      <c r="E964" t="s">
        <v>997</v>
      </c>
      <c r="F964" t="s">
        <v>643</v>
      </c>
      <c r="G964" t="s">
        <v>1017</v>
      </c>
      <c r="H964" t="s">
        <v>645</v>
      </c>
      <c r="I964" t="s">
        <v>60</v>
      </c>
      <c r="J964" t="s">
        <v>669</v>
      </c>
      <c r="K964" t="s">
        <v>1004</v>
      </c>
      <c r="L964">
        <v>10</v>
      </c>
      <c r="N964" t="str">
        <f t="shared" si="31"/>
        <v>0</v>
      </c>
      <c r="O964">
        <v>10</v>
      </c>
      <c r="P964" t="s">
        <v>96</v>
      </c>
      <c r="Q964" t="s">
        <v>79</v>
      </c>
      <c r="R964" t="s">
        <v>79</v>
      </c>
      <c r="S964" t="s">
        <v>65</v>
      </c>
      <c r="T964" t="s">
        <v>66</v>
      </c>
      <c r="U964" t="s">
        <v>67</v>
      </c>
      <c r="V964" t="s">
        <v>67</v>
      </c>
      <c r="X964" t="b">
        <v>0</v>
      </c>
      <c r="Y964" t="b">
        <v>0</v>
      </c>
      <c r="Z964" t="b">
        <v>0</v>
      </c>
      <c r="AA964">
        <v>113</v>
      </c>
      <c r="AB964">
        <v>20</v>
      </c>
      <c r="AC964" t="s">
        <v>68</v>
      </c>
      <c r="AD964" t="b">
        <v>0</v>
      </c>
      <c r="AE964" t="b">
        <v>0</v>
      </c>
      <c r="AF964" t="s">
        <v>69</v>
      </c>
      <c r="AG964" t="s">
        <v>60</v>
      </c>
      <c r="AH964" t="s">
        <v>60</v>
      </c>
      <c r="AI964" t="b">
        <v>1</v>
      </c>
      <c r="AJ964" t="s">
        <v>60</v>
      </c>
      <c r="AK964" t="s">
        <v>60</v>
      </c>
      <c r="AL964" t="s">
        <v>60</v>
      </c>
      <c r="AM964" t="s">
        <v>60</v>
      </c>
      <c r="AN964" t="s">
        <v>166</v>
      </c>
      <c r="AO964" t="s">
        <v>117</v>
      </c>
      <c r="AP964" t="b">
        <v>0</v>
      </c>
      <c r="AQ964" t="b">
        <v>0</v>
      </c>
      <c r="AR964" t="s">
        <v>71</v>
      </c>
      <c r="AS964" t="b">
        <v>0</v>
      </c>
      <c r="AT964" t="s">
        <v>72</v>
      </c>
      <c r="AU964" t="s">
        <v>60</v>
      </c>
      <c r="AX964" t="s">
        <v>60</v>
      </c>
      <c r="AY964" t="s">
        <v>60</v>
      </c>
      <c r="BA964" t="b">
        <v>0</v>
      </c>
      <c r="BB964" t="s">
        <v>60</v>
      </c>
      <c r="BD964" t="s">
        <v>60</v>
      </c>
    </row>
    <row r="965" spans="1:56" x14ac:dyDescent="0.25">
      <c r="A965" t="s">
        <v>641</v>
      </c>
      <c r="B965" t="s">
        <v>688</v>
      </c>
      <c r="C965">
        <v>7921330</v>
      </c>
      <c r="D965" t="s">
        <v>81</v>
      </c>
      <c r="E965" t="s">
        <v>81</v>
      </c>
      <c r="G965" t="s">
        <v>1018</v>
      </c>
      <c r="H965" t="str">
        <f>"06002"</f>
        <v>06002</v>
      </c>
      <c r="I965" t="s">
        <v>60</v>
      </c>
      <c r="J965" t="s">
        <v>661</v>
      </c>
      <c r="K965" t="s">
        <v>62</v>
      </c>
      <c r="L965">
        <v>10</v>
      </c>
      <c r="N965" t="str">
        <f t="shared" si="31"/>
        <v>0</v>
      </c>
      <c r="O965">
        <v>10</v>
      </c>
      <c r="P965" t="s">
        <v>96</v>
      </c>
      <c r="Q965" t="s">
        <v>79</v>
      </c>
      <c r="R965" t="s">
        <v>79</v>
      </c>
      <c r="S965" t="s">
        <v>65</v>
      </c>
      <c r="T965" t="s">
        <v>66</v>
      </c>
      <c r="U965" t="s">
        <v>67</v>
      </c>
      <c r="V965" t="s">
        <v>67</v>
      </c>
      <c r="X965" t="b">
        <v>1</v>
      </c>
      <c r="Y965" t="b">
        <v>1</v>
      </c>
      <c r="Z965" t="b">
        <v>1</v>
      </c>
      <c r="AA965">
        <v>200</v>
      </c>
      <c r="AB965">
        <v>230</v>
      </c>
      <c r="AC965" t="s">
        <v>68</v>
      </c>
      <c r="AD965" t="b">
        <v>0</v>
      </c>
      <c r="AE965" t="b">
        <v>0</v>
      </c>
      <c r="AF965" t="s">
        <v>69</v>
      </c>
      <c r="AG965" t="s">
        <v>60</v>
      </c>
      <c r="AH965" t="s">
        <v>60</v>
      </c>
      <c r="AI965" t="b">
        <v>1</v>
      </c>
      <c r="AJ965" t="s">
        <v>60</v>
      </c>
      <c r="AK965" t="s">
        <v>60</v>
      </c>
      <c r="AL965" t="s">
        <v>60</v>
      </c>
      <c r="AM965" t="s">
        <v>60</v>
      </c>
      <c r="AN965" t="s">
        <v>166</v>
      </c>
      <c r="AO965" t="s">
        <v>117</v>
      </c>
      <c r="AP965" t="b">
        <v>0</v>
      </c>
      <c r="AQ965" t="b">
        <v>0</v>
      </c>
      <c r="AR965" t="s">
        <v>71</v>
      </c>
      <c r="AS965" t="b">
        <v>0</v>
      </c>
      <c r="AT965" t="s">
        <v>72</v>
      </c>
      <c r="AU965" t="s">
        <v>60</v>
      </c>
      <c r="AX965" t="s">
        <v>60</v>
      </c>
      <c r="AY965" t="s">
        <v>60</v>
      </c>
      <c r="BA965" t="b">
        <v>0</v>
      </c>
      <c r="BB965" t="s">
        <v>60</v>
      </c>
      <c r="BD965" t="s">
        <v>60</v>
      </c>
    </row>
    <row r="966" spans="1:56" x14ac:dyDescent="0.25">
      <c r="A966" t="s">
        <v>641</v>
      </c>
      <c r="B966" t="s">
        <v>1019</v>
      </c>
      <c r="C966">
        <v>7966040</v>
      </c>
      <c r="D966" t="s">
        <v>58</v>
      </c>
      <c r="E966" t="s">
        <v>997</v>
      </c>
      <c r="G966" t="s">
        <v>439</v>
      </c>
      <c r="H966" t="str">
        <f>"06003"</f>
        <v>06003</v>
      </c>
      <c r="I966" t="s">
        <v>60</v>
      </c>
      <c r="J966" t="s">
        <v>135</v>
      </c>
      <c r="K966" t="s">
        <v>1006</v>
      </c>
      <c r="L966">
        <v>20</v>
      </c>
      <c r="N966" t="str">
        <f t="shared" si="31"/>
        <v>0</v>
      </c>
      <c r="O966">
        <v>20</v>
      </c>
      <c r="P966" t="s">
        <v>96</v>
      </c>
      <c r="Q966" t="s">
        <v>79</v>
      </c>
      <c r="R966" t="s">
        <v>79</v>
      </c>
      <c r="S966" t="s">
        <v>65</v>
      </c>
      <c r="T966" t="s">
        <v>66</v>
      </c>
      <c r="U966" t="s">
        <v>67</v>
      </c>
      <c r="V966" t="s">
        <v>67</v>
      </c>
      <c r="X966" t="b">
        <v>0</v>
      </c>
      <c r="Y966" t="b">
        <v>0</v>
      </c>
      <c r="Z966" t="b">
        <v>0</v>
      </c>
      <c r="AA966">
        <v>200</v>
      </c>
      <c r="AB966">
        <v>30</v>
      </c>
      <c r="AC966" t="s">
        <v>68</v>
      </c>
      <c r="AD966" t="b">
        <v>0</v>
      </c>
      <c r="AE966" t="b">
        <v>0</v>
      </c>
      <c r="AF966" t="s">
        <v>69</v>
      </c>
      <c r="AG966" t="s">
        <v>60</v>
      </c>
      <c r="AH966" t="s">
        <v>60</v>
      </c>
      <c r="AI966" t="b">
        <v>1</v>
      </c>
      <c r="AJ966" t="s">
        <v>60</v>
      </c>
      <c r="AK966" t="s">
        <v>60</v>
      </c>
      <c r="AL966" t="s">
        <v>60</v>
      </c>
      <c r="AM966" t="s">
        <v>60</v>
      </c>
      <c r="AN966" t="s">
        <v>166</v>
      </c>
      <c r="AO966" t="s">
        <v>117</v>
      </c>
      <c r="AP966" t="b">
        <v>0</v>
      </c>
      <c r="AQ966" t="b">
        <v>0</v>
      </c>
      <c r="AR966" t="s">
        <v>71</v>
      </c>
      <c r="AS966" t="b">
        <v>0</v>
      </c>
      <c r="AT966" t="s">
        <v>72</v>
      </c>
      <c r="AU966" t="s">
        <v>60</v>
      </c>
      <c r="AX966" t="s">
        <v>60</v>
      </c>
      <c r="AY966" t="s">
        <v>60</v>
      </c>
      <c r="BA966" t="b">
        <v>0</v>
      </c>
      <c r="BB966" t="s">
        <v>60</v>
      </c>
      <c r="BD966" t="s">
        <v>60</v>
      </c>
    </row>
    <row r="967" spans="1:56" x14ac:dyDescent="0.25">
      <c r="A967" t="s">
        <v>56</v>
      </c>
      <c r="B967" t="s">
        <v>57</v>
      </c>
      <c r="C967">
        <v>2106420</v>
      </c>
      <c r="D967" t="s">
        <v>98</v>
      </c>
      <c r="E967" t="s">
        <v>98</v>
      </c>
      <c r="F967" t="s">
        <v>59</v>
      </c>
      <c r="G967" t="s">
        <v>439</v>
      </c>
      <c r="H967" t="str">
        <f>"01250"</f>
        <v>01250</v>
      </c>
      <c r="I967" t="s">
        <v>60</v>
      </c>
      <c r="J967" t="s">
        <v>61</v>
      </c>
      <c r="K967" t="s">
        <v>62</v>
      </c>
      <c r="L967">
        <v>30</v>
      </c>
      <c r="N967" t="str">
        <f t="shared" si="31"/>
        <v>0</v>
      </c>
      <c r="O967">
        <v>30</v>
      </c>
      <c r="P967" t="s">
        <v>63</v>
      </c>
      <c r="Q967" t="s">
        <v>64</v>
      </c>
      <c r="R967" t="s">
        <v>79</v>
      </c>
      <c r="S967" t="s">
        <v>65</v>
      </c>
      <c r="T967" t="s">
        <v>66</v>
      </c>
      <c r="U967" t="s">
        <v>67</v>
      </c>
      <c r="V967" t="s">
        <v>67</v>
      </c>
      <c r="X967" t="b">
        <v>1</v>
      </c>
      <c r="Y967" t="b">
        <v>1</v>
      </c>
      <c r="Z967" t="b">
        <v>1</v>
      </c>
      <c r="AA967">
        <v>103</v>
      </c>
      <c r="AB967">
        <v>230</v>
      </c>
      <c r="AC967" t="s">
        <v>68</v>
      </c>
      <c r="AD967" t="b">
        <v>0</v>
      </c>
      <c r="AE967" t="b">
        <v>0</v>
      </c>
      <c r="AF967" t="s">
        <v>69</v>
      </c>
      <c r="AG967" t="s">
        <v>60</v>
      </c>
      <c r="AH967" t="s">
        <v>60</v>
      </c>
      <c r="AI967" t="b">
        <v>1</v>
      </c>
      <c r="AJ967" t="s">
        <v>60</v>
      </c>
      <c r="AK967" t="s">
        <v>60</v>
      </c>
      <c r="AL967" t="s">
        <v>60</v>
      </c>
      <c r="AM967" t="s">
        <v>60</v>
      </c>
      <c r="AN967" t="s">
        <v>166</v>
      </c>
      <c r="AO967" t="s">
        <v>70</v>
      </c>
      <c r="AP967" t="b">
        <v>0</v>
      </c>
      <c r="AQ967" t="b">
        <v>0</v>
      </c>
      <c r="AR967" t="s">
        <v>71</v>
      </c>
      <c r="AS967" t="b">
        <v>0</v>
      </c>
      <c r="AT967" t="s">
        <v>72</v>
      </c>
      <c r="AU967" t="s">
        <v>60</v>
      </c>
      <c r="AX967" t="s">
        <v>60</v>
      </c>
      <c r="AY967" t="s">
        <v>60</v>
      </c>
      <c r="BA967" t="b">
        <v>0</v>
      </c>
      <c r="BB967" t="s">
        <v>60</v>
      </c>
      <c r="BD967" t="s">
        <v>60</v>
      </c>
    </row>
    <row r="968" spans="1:56" x14ac:dyDescent="0.25">
      <c r="A968" t="s">
        <v>641</v>
      </c>
      <c r="B968" t="s">
        <v>1020</v>
      </c>
      <c r="C968">
        <v>7900010</v>
      </c>
      <c r="D968" t="s">
        <v>58</v>
      </c>
      <c r="E968" t="s">
        <v>1021</v>
      </c>
      <c r="F968" t="s">
        <v>1022</v>
      </c>
      <c r="G968" t="s">
        <v>515</v>
      </c>
      <c r="H968" t="s">
        <v>1009</v>
      </c>
      <c r="I968" t="s">
        <v>60</v>
      </c>
      <c r="J968" t="s">
        <v>1023</v>
      </c>
      <c r="K968" t="s">
        <v>747</v>
      </c>
      <c r="L968">
        <v>10</v>
      </c>
      <c r="N968" t="str">
        <f t="shared" si="31"/>
        <v>0</v>
      </c>
      <c r="O968">
        <v>10</v>
      </c>
      <c r="P968" t="s">
        <v>96</v>
      </c>
      <c r="Q968" t="s">
        <v>79</v>
      </c>
      <c r="R968" t="s">
        <v>79</v>
      </c>
      <c r="S968" t="s">
        <v>65</v>
      </c>
      <c r="T968" t="s">
        <v>66</v>
      </c>
      <c r="U968" t="s">
        <v>67</v>
      </c>
      <c r="V968" t="s">
        <v>67</v>
      </c>
      <c r="X968" t="b">
        <v>0</v>
      </c>
      <c r="Y968" t="b">
        <v>0</v>
      </c>
      <c r="Z968" t="b">
        <v>0</v>
      </c>
      <c r="AA968">
        <v>200</v>
      </c>
      <c r="AB968">
        <v>30</v>
      </c>
      <c r="AC968" t="s">
        <v>68</v>
      </c>
      <c r="AD968" t="b">
        <v>0</v>
      </c>
      <c r="AE968" t="b">
        <v>0</v>
      </c>
      <c r="AF968" t="s">
        <v>69</v>
      </c>
      <c r="AG968" t="s">
        <v>60</v>
      </c>
      <c r="AH968" t="s">
        <v>60</v>
      </c>
      <c r="AI968" t="b">
        <v>1</v>
      </c>
      <c r="AJ968" t="s">
        <v>60</v>
      </c>
      <c r="AK968" t="s">
        <v>60</v>
      </c>
      <c r="AL968" t="s">
        <v>60</v>
      </c>
      <c r="AM968" t="s">
        <v>60</v>
      </c>
      <c r="AN968" t="s">
        <v>166</v>
      </c>
      <c r="AO968" t="s">
        <v>117</v>
      </c>
      <c r="AP968" t="b">
        <v>0</v>
      </c>
      <c r="AQ968" t="b">
        <v>0</v>
      </c>
      <c r="AR968" t="s">
        <v>71</v>
      </c>
      <c r="AS968" t="b">
        <v>0</v>
      </c>
      <c r="AT968" t="s">
        <v>72</v>
      </c>
      <c r="AU968" t="s">
        <v>60</v>
      </c>
      <c r="AX968" t="s">
        <v>60</v>
      </c>
      <c r="AY968" t="s">
        <v>60</v>
      </c>
      <c r="BA968" t="b">
        <v>0</v>
      </c>
      <c r="BB968" t="s">
        <v>60</v>
      </c>
      <c r="BD968" t="s">
        <v>60</v>
      </c>
    </row>
    <row r="969" spans="1:56" x14ac:dyDescent="0.25">
      <c r="A969" t="s">
        <v>641</v>
      </c>
      <c r="B969" t="s">
        <v>740</v>
      </c>
      <c r="C969">
        <v>1200370</v>
      </c>
      <c r="D969" t="s">
        <v>85</v>
      </c>
      <c r="E969" t="s">
        <v>85</v>
      </c>
      <c r="F969" t="s">
        <v>692</v>
      </c>
      <c r="G969" t="s">
        <v>1024</v>
      </c>
      <c r="H969" t="str">
        <f>"01715"</f>
        <v>01715</v>
      </c>
      <c r="I969" t="s">
        <v>60</v>
      </c>
      <c r="J969" t="s">
        <v>706</v>
      </c>
      <c r="K969" t="s">
        <v>62</v>
      </c>
      <c r="L969">
        <v>20</v>
      </c>
      <c r="N969" t="str">
        <f t="shared" si="31"/>
        <v>0</v>
      </c>
      <c r="O969">
        <v>20</v>
      </c>
      <c r="P969" t="s">
        <v>63</v>
      </c>
      <c r="Q969" t="s">
        <v>79</v>
      </c>
      <c r="R969" t="s">
        <v>79</v>
      </c>
      <c r="S969" t="s">
        <v>65</v>
      </c>
      <c r="T969" t="s">
        <v>66</v>
      </c>
      <c r="U969" t="s">
        <v>67</v>
      </c>
      <c r="V969" t="s">
        <v>67</v>
      </c>
      <c r="X969" t="b">
        <v>1</v>
      </c>
      <c r="Y969" t="b">
        <v>1</v>
      </c>
      <c r="Z969" t="b">
        <v>1</v>
      </c>
      <c r="AA969">
        <v>200</v>
      </c>
      <c r="AB969">
        <v>230</v>
      </c>
      <c r="AC969" t="s">
        <v>68</v>
      </c>
      <c r="AD969" t="b">
        <v>0</v>
      </c>
      <c r="AE969" t="b">
        <v>0</v>
      </c>
      <c r="AF969" t="s">
        <v>69</v>
      </c>
      <c r="AG969" t="s">
        <v>60</v>
      </c>
      <c r="AH969" t="s">
        <v>60</v>
      </c>
      <c r="AI969" t="b">
        <v>1</v>
      </c>
      <c r="AJ969" t="s">
        <v>60</v>
      </c>
      <c r="AK969" t="s">
        <v>60</v>
      </c>
      <c r="AL969" t="s">
        <v>60</v>
      </c>
      <c r="AM969" t="s">
        <v>60</v>
      </c>
      <c r="AN969" t="s">
        <v>166</v>
      </c>
      <c r="AO969" t="s">
        <v>70</v>
      </c>
      <c r="AP969" t="b">
        <v>0</v>
      </c>
      <c r="AQ969" t="b">
        <v>0</v>
      </c>
      <c r="AR969" t="s">
        <v>71</v>
      </c>
      <c r="AS969" t="b">
        <v>0</v>
      </c>
      <c r="AT969" t="s">
        <v>72</v>
      </c>
      <c r="AU969" t="s">
        <v>60</v>
      </c>
      <c r="AX969" t="s">
        <v>60</v>
      </c>
      <c r="AY969" t="s">
        <v>60</v>
      </c>
      <c r="BA969" t="b">
        <v>0</v>
      </c>
      <c r="BB969" t="s">
        <v>60</v>
      </c>
      <c r="BD969" t="s">
        <v>60</v>
      </c>
    </row>
    <row r="970" spans="1:56" x14ac:dyDescent="0.25">
      <c r="A970" t="s">
        <v>247</v>
      </c>
      <c r="B970" t="s">
        <v>574</v>
      </c>
      <c r="C970">
        <v>1206300</v>
      </c>
      <c r="D970" t="s">
        <v>98</v>
      </c>
      <c r="E970" t="s">
        <v>98</v>
      </c>
      <c r="F970" t="s">
        <v>278</v>
      </c>
      <c r="G970" t="s">
        <v>439</v>
      </c>
      <c r="H970" t="str">
        <f>"01203"</f>
        <v>01203</v>
      </c>
      <c r="I970" t="s">
        <v>60</v>
      </c>
      <c r="J970" t="s">
        <v>279</v>
      </c>
      <c r="K970" t="s">
        <v>62</v>
      </c>
      <c r="L970">
        <v>25</v>
      </c>
      <c r="N970" t="str">
        <f t="shared" si="31"/>
        <v>0</v>
      </c>
      <c r="O970">
        <v>25</v>
      </c>
      <c r="P970" t="s">
        <v>63</v>
      </c>
      <c r="Q970" t="s">
        <v>79</v>
      </c>
      <c r="R970" t="s">
        <v>79</v>
      </c>
      <c r="S970" t="s">
        <v>65</v>
      </c>
      <c r="T970" t="s">
        <v>66</v>
      </c>
      <c r="U970" t="s">
        <v>67</v>
      </c>
      <c r="V970" t="s">
        <v>67</v>
      </c>
      <c r="X970" t="b">
        <v>1</v>
      </c>
      <c r="Y970" t="b">
        <v>1</v>
      </c>
      <c r="Z970" t="b">
        <v>1</v>
      </c>
      <c r="AA970">
        <v>103</v>
      </c>
      <c r="AB970">
        <v>230</v>
      </c>
      <c r="AC970" t="s">
        <v>68</v>
      </c>
      <c r="AD970" t="b">
        <v>0</v>
      </c>
      <c r="AE970" t="b">
        <v>0</v>
      </c>
      <c r="AF970" t="s">
        <v>69</v>
      </c>
      <c r="AG970" t="s">
        <v>60</v>
      </c>
      <c r="AH970" t="s">
        <v>60</v>
      </c>
      <c r="AI970" t="b">
        <v>1</v>
      </c>
      <c r="AJ970" t="s">
        <v>60</v>
      </c>
      <c r="AK970" t="s">
        <v>60</v>
      </c>
      <c r="AL970" t="s">
        <v>60</v>
      </c>
      <c r="AM970" t="s">
        <v>60</v>
      </c>
      <c r="AN970" t="s">
        <v>166</v>
      </c>
      <c r="AO970" t="s">
        <v>70</v>
      </c>
      <c r="AP970" t="b">
        <v>0</v>
      </c>
      <c r="AQ970" t="b">
        <v>0</v>
      </c>
      <c r="AR970" t="s">
        <v>71</v>
      </c>
      <c r="AS970" t="b">
        <v>0</v>
      </c>
      <c r="AT970" t="s">
        <v>72</v>
      </c>
      <c r="AU970" t="s">
        <v>60</v>
      </c>
      <c r="AX970" t="s">
        <v>60</v>
      </c>
      <c r="AY970" t="s">
        <v>60</v>
      </c>
      <c r="BA970" t="b">
        <v>0</v>
      </c>
      <c r="BB970" t="s">
        <v>60</v>
      </c>
      <c r="BD970" t="s">
        <v>60</v>
      </c>
    </row>
    <row r="971" spans="1:56" x14ac:dyDescent="0.25">
      <c r="A971" t="s">
        <v>641</v>
      </c>
      <c r="B971" t="s">
        <v>1025</v>
      </c>
      <c r="C971">
        <v>7963050</v>
      </c>
      <c r="D971" t="s">
        <v>58</v>
      </c>
      <c r="E971" t="s">
        <v>997</v>
      </c>
      <c r="F971" t="s">
        <v>1026</v>
      </c>
      <c r="G971" t="s">
        <v>439</v>
      </c>
      <c r="H971" t="str">
        <f>"06003"</f>
        <v>06003</v>
      </c>
      <c r="I971" t="s">
        <v>60</v>
      </c>
      <c r="J971" t="s">
        <v>135</v>
      </c>
      <c r="K971" t="s">
        <v>747</v>
      </c>
      <c r="L971">
        <v>10</v>
      </c>
      <c r="N971" t="str">
        <f t="shared" si="31"/>
        <v>0</v>
      </c>
      <c r="O971">
        <v>10</v>
      </c>
      <c r="P971" t="s">
        <v>96</v>
      </c>
      <c r="Q971" t="s">
        <v>79</v>
      </c>
      <c r="R971" t="s">
        <v>79</v>
      </c>
      <c r="S971" t="s">
        <v>65</v>
      </c>
      <c r="T971" t="s">
        <v>66</v>
      </c>
      <c r="U971" t="s">
        <v>67</v>
      </c>
      <c r="V971" t="s">
        <v>67</v>
      </c>
      <c r="X971" t="b">
        <v>0</v>
      </c>
      <c r="Y971" t="b">
        <v>0</v>
      </c>
      <c r="Z971" t="b">
        <v>0</v>
      </c>
      <c r="AA971">
        <v>200</v>
      </c>
      <c r="AB971">
        <v>20</v>
      </c>
      <c r="AC971" t="s">
        <v>68</v>
      </c>
      <c r="AD971" t="b">
        <v>0</v>
      </c>
      <c r="AE971" t="b">
        <v>0</v>
      </c>
      <c r="AF971" t="s">
        <v>69</v>
      </c>
      <c r="AG971" t="s">
        <v>60</v>
      </c>
      <c r="AH971" t="s">
        <v>60</v>
      </c>
      <c r="AI971" t="b">
        <v>1</v>
      </c>
      <c r="AJ971" t="s">
        <v>60</v>
      </c>
      <c r="AK971" t="s">
        <v>60</v>
      </c>
      <c r="AL971" t="s">
        <v>60</v>
      </c>
      <c r="AM971" t="s">
        <v>60</v>
      </c>
      <c r="AN971" t="s">
        <v>166</v>
      </c>
      <c r="AO971" t="s">
        <v>117</v>
      </c>
      <c r="AP971" t="b">
        <v>0</v>
      </c>
      <c r="AQ971" t="b">
        <v>0</v>
      </c>
      <c r="AR971" t="s">
        <v>71</v>
      </c>
      <c r="AS971" t="b">
        <v>0</v>
      </c>
      <c r="AT971" t="s">
        <v>72</v>
      </c>
      <c r="AU971" t="s">
        <v>60</v>
      </c>
      <c r="AX971" t="s">
        <v>60</v>
      </c>
      <c r="AY971" t="s">
        <v>60</v>
      </c>
      <c r="BA971" t="b">
        <v>0</v>
      </c>
      <c r="BB971" t="s">
        <v>60</v>
      </c>
      <c r="BD971" t="s">
        <v>60</v>
      </c>
    </row>
    <row r="972" spans="1:56" x14ac:dyDescent="0.25">
      <c r="A972" t="s">
        <v>132</v>
      </c>
      <c r="B972" t="s">
        <v>1027</v>
      </c>
      <c r="C972">
        <v>1700300</v>
      </c>
      <c r="D972" t="s">
        <v>98</v>
      </c>
      <c r="E972" t="s">
        <v>98</v>
      </c>
      <c r="G972" t="s">
        <v>764</v>
      </c>
      <c r="H972" t="str">
        <f>"01108"</f>
        <v>01108</v>
      </c>
      <c r="I972" t="s">
        <v>60</v>
      </c>
      <c r="J972" t="s">
        <v>760</v>
      </c>
      <c r="K972" t="s">
        <v>62</v>
      </c>
      <c r="L972">
        <v>30</v>
      </c>
      <c r="N972" t="str">
        <f t="shared" si="31"/>
        <v>0</v>
      </c>
      <c r="O972">
        <v>30</v>
      </c>
      <c r="P972" t="s">
        <v>96</v>
      </c>
      <c r="Q972" t="s">
        <v>79</v>
      </c>
      <c r="R972" t="s">
        <v>79</v>
      </c>
      <c r="S972" t="s">
        <v>65</v>
      </c>
      <c r="T972" t="s">
        <v>66</v>
      </c>
      <c r="U972" t="s">
        <v>67</v>
      </c>
      <c r="V972" t="s">
        <v>67</v>
      </c>
      <c r="X972" t="b">
        <v>1</v>
      </c>
      <c r="Y972" t="b">
        <v>1</v>
      </c>
      <c r="Z972" t="b">
        <v>1</v>
      </c>
      <c r="AA972">
        <v>103</v>
      </c>
      <c r="AB972">
        <v>230</v>
      </c>
      <c r="AC972" t="s">
        <v>68</v>
      </c>
      <c r="AD972" t="b">
        <v>0</v>
      </c>
      <c r="AE972" t="b">
        <v>0</v>
      </c>
      <c r="AF972" t="s">
        <v>69</v>
      </c>
      <c r="AG972" t="s">
        <v>60</v>
      </c>
      <c r="AH972" t="s">
        <v>60</v>
      </c>
      <c r="AI972" t="b">
        <v>1</v>
      </c>
      <c r="AJ972" t="s">
        <v>60</v>
      </c>
      <c r="AK972" t="s">
        <v>60</v>
      </c>
      <c r="AL972" t="s">
        <v>60</v>
      </c>
      <c r="AM972" t="s">
        <v>60</v>
      </c>
      <c r="AN972" t="s">
        <v>166</v>
      </c>
      <c r="AO972" t="s">
        <v>117</v>
      </c>
      <c r="AP972" t="b">
        <v>0</v>
      </c>
      <c r="AQ972" t="b">
        <v>0</v>
      </c>
      <c r="AR972" t="s">
        <v>71</v>
      </c>
      <c r="AS972" t="b">
        <v>0</v>
      </c>
      <c r="AT972" t="s">
        <v>72</v>
      </c>
      <c r="AU972" t="s">
        <v>60</v>
      </c>
      <c r="AX972" t="s">
        <v>60</v>
      </c>
      <c r="AY972" t="s">
        <v>60</v>
      </c>
      <c r="BA972" t="b">
        <v>0</v>
      </c>
      <c r="BB972" t="s">
        <v>60</v>
      </c>
      <c r="BD972" t="s">
        <v>60</v>
      </c>
    </row>
    <row r="973" spans="1:56" x14ac:dyDescent="0.25">
      <c r="A973" t="s">
        <v>247</v>
      </c>
      <c r="B973" t="s">
        <v>433</v>
      </c>
      <c r="C973">
        <v>1200310</v>
      </c>
      <c r="D973" t="s">
        <v>102</v>
      </c>
      <c r="E973" t="s">
        <v>102</v>
      </c>
      <c r="F973" t="s">
        <v>434</v>
      </c>
      <c r="G973" t="s">
        <v>1028</v>
      </c>
      <c r="H973" t="str">
        <f>"01207"</f>
        <v>01207</v>
      </c>
      <c r="I973" t="s">
        <v>60</v>
      </c>
      <c r="J973" t="s">
        <v>436</v>
      </c>
      <c r="K973" t="s">
        <v>62</v>
      </c>
      <c r="L973">
        <v>25</v>
      </c>
      <c r="N973" t="str">
        <f t="shared" si="31"/>
        <v>0</v>
      </c>
      <c r="O973">
        <v>25</v>
      </c>
      <c r="P973" t="s">
        <v>63</v>
      </c>
      <c r="Q973" t="s">
        <v>79</v>
      </c>
      <c r="R973" t="s">
        <v>79</v>
      </c>
      <c r="S973" t="s">
        <v>65</v>
      </c>
      <c r="T973" t="s">
        <v>66</v>
      </c>
      <c r="U973" t="s">
        <v>67</v>
      </c>
      <c r="V973" t="s">
        <v>67</v>
      </c>
      <c r="X973" t="b">
        <v>1</v>
      </c>
      <c r="Y973" t="b">
        <v>1</v>
      </c>
      <c r="Z973" t="b">
        <v>1</v>
      </c>
      <c r="AA973">
        <v>103</v>
      </c>
      <c r="AB973">
        <v>230</v>
      </c>
      <c r="AC973" t="s">
        <v>68</v>
      </c>
      <c r="AD973" t="b">
        <v>0</v>
      </c>
      <c r="AE973" t="b">
        <v>0</v>
      </c>
      <c r="AF973" t="s">
        <v>69</v>
      </c>
      <c r="AG973" t="s">
        <v>60</v>
      </c>
      <c r="AH973" t="s">
        <v>60</v>
      </c>
      <c r="AI973" t="b">
        <v>1</v>
      </c>
      <c r="AJ973" t="s">
        <v>60</v>
      </c>
      <c r="AK973" t="s">
        <v>60</v>
      </c>
      <c r="AL973" t="s">
        <v>60</v>
      </c>
      <c r="AM973" t="s">
        <v>60</v>
      </c>
      <c r="AN973" t="s">
        <v>166</v>
      </c>
      <c r="AO973" t="s">
        <v>70</v>
      </c>
      <c r="AP973" t="b">
        <v>0</v>
      </c>
      <c r="AQ973" t="b">
        <v>0</v>
      </c>
      <c r="AR973" t="s">
        <v>71</v>
      </c>
      <c r="AS973" t="b">
        <v>0</v>
      </c>
      <c r="AT973" t="s">
        <v>72</v>
      </c>
      <c r="AU973" t="s">
        <v>60</v>
      </c>
      <c r="AX973" t="s">
        <v>60</v>
      </c>
      <c r="AY973" t="s">
        <v>60</v>
      </c>
      <c r="BA973" t="b">
        <v>0</v>
      </c>
      <c r="BB973" t="s">
        <v>60</v>
      </c>
      <c r="BD973" t="s">
        <v>60</v>
      </c>
    </row>
    <row r="974" spans="1:56" x14ac:dyDescent="0.25">
      <c r="A974" t="s">
        <v>247</v>
      </c>
      <c r="B974" t="s">
        <v>277</v>
      </c>
      <c r="C974">
        <v>1200315</v>
      </c>
      <c r="D974" t="s">
        <v>98</v>
      </c>
      <c r="E974" t="s">
        <v>98</v>
      </c>
      <c r="F974" t="s">
        <v>278</v>
      </c>
      <c r="G974" t="s">
        <v>544</v>
      </c>
      <c r="H974" t="str">
        <f>"01203"</f>
        <v>01203</v>
      </c>
      <c r="I974" t="s">
        <v>60</v>
      </c>
      <c r="J974" t="s">
        <v>279</v>
      </c>
      <c r="K974" t="s">
        <v>62</v>
      </c>
      <c r="L974">
        <v>25</v>
      </c>
      <c r="N974" t="str">
        <f t="shared" si="31"/>
        <v>0</v>
      </c>
      <c r="O974">
        <v>25</v>
      </c>
      <c r="P974" t="s">
        <v>63</v>
      </c>
      <c r="Q974" t="s">
        <v>79</v>
      </c>
      <c r="R974" t="s">
        <v>79</v>
      </c>
      <c r="S974" t="s">
        <v>65</v>
      </c>
      <c r="T974" t="s">
        <v>66</v>
      </c>
      <c r="U974" t="s">
        <v>67</v>
      </c>
      <c r="V974" t="s">
        <v>67</v>
      </c>
      <c r="X974" t="b">
        <v>1</v>
      </c>
      <c r="Y974" t="b">
        <v>1</v>
      </c>
      <c r="Z974" t="b">
        <v>1</v>
      </c>
      <c r="AA974">
        <v>103</v>
      </c>
      <c r="AB974">
        <v>230</v>
      </c>
      <c r="AC974" t="s">
        <v>68</v>
      </c>
      <c r="AD974" t="b">
        <v>0</v>
      </c>
      <c r="AE974" t="b">
        <v>0</v>
      </c>
      <c r="AF974" t="s">
        <v>69</v>
      </c>
      <c r="AG974" t="s">
        <v>60</v>
      </c>
      <c r="AH974" t="s">
        <v>60</v>
      </c>
      <c r="AI974" t="b">
        <v>1</v>
      </c>
      <c r="AJ974" t="s">
        <v>60</v>
      </c>
      <c r="AK974" t="s">
        <v>60</v>
      </c>
      <c r="AL974" t="s">
        <v>60</v>
      </c>
      <c r="AM974" t="s">
        <v>60</v>
      </c>
      <c r="AN974" t="s">
        <v>166</v>
      </c>
      <c r="AO974" t="s">
        <v>70</v>
      </c>
      <c r="AP974" t="b">
        <v>0</v>
      </c>
      <c r="AQ974" t="b">
        <v>0</v>
      </c>
      <c r="AR974" t="s">
        <v>71</v>
      </c>
      <c r="AS974" t="b">
        <v>0</v>
      </c>
      <c r="AT974" t="s">
        <v>72</v>
      </c>
      <c r="AU974" t="s">
        <v>60</v>
      </c>
      <c r="AX974" t="s">
        <v>60</v>
      </c>
      <c r="AY974" t="s">
        <v>60</v>
      </c>
      <c r="BA974" t="b">
        <v>0</v>
      </c>
      <c r="BB974" t="s">
        <v>60</v>
      </c>
      <c r="BD974" t="s">
        <v>60</v>
      </c>
    </row>
    <row r="975" spans="1:56" x14ac:dyDescent="0.25">
      <c r="A975" t="s">
        <v>247</v>
      </c>
      <c r="B975" t="s">
        <v>1029</v>
      </c>
      <c r="C975">
        <v>1200315</v>
      </c>
      <c r="D975" t="s">
        <v>58</v>
      </c>
      <c r="E975" t="s">
        <v>58</v>
      </c>
      <c r="F975" t="s">
        <v>422</v>
      </c>
      <c r="G975" t="s">
        <v>831</v>
      </c>
      <c r="H975" t="str">
        <f>"01204"</f>
        <v>01204</v>
      </c>
      <c r="I975" t="s">
        <v>60</v>
      </c>
      <c r="J975" t="s">
        <v>423</v>
      </c>
      <c r="K975" t="s">
        <v>62</v>
      </c>
      <c r="L975">
        <v>25</v>
      </c>
      <c r="N975" t="str">
        <f t="shared" si="31"/>
        <v>0</v>
      </c>
      <c r="O975">
        <v>25</v>
      </c>
      <c r="P975" t="s">
        <v>63</v>
      </c>
      <c r="Q975" t="s">
        <v>79</v>
      </c>
      <c r="R975" t="s">
        <v>79</v>
      </c>
      <c r="S975" t="s">
        <v>65</v>
      </c>
      <c r="T975" t="s">
        <v>66</v>
      </c>
      <c r="U975" t="s">
        <v>67</v>
      </c>
      <c r="V975" t="s">
        <v>67</v>
      </c>
      <c r="X975" t="b">
        <v>1</v>
      </c>
      <c r="Y975" t="b">
        <v>1</v>
      </c>
      <c r="Z975" t="b">
        <v>1</v>
      </c>
      <c r="AA975">
        <v>103</v>
      </c>
      <c r="AB975">
        <v>230</v>
      </c>
      <c r="AC975" t="s">
        <v>68</v>
      </c>
      <c r="AD975" t="b">
        <v>0</v>
      </c>
      <c r="AE975" t="b">
        <v>0</v>
      </c>
      <c r="AF975" t="s">
        <v>69</v>
      </c>
      <c r="AG975" t="s">
        <v>60</v>
      </c>
      <c r="AH975" t="s">
        <v>60</v>
      </c>
      <c r="AI975" t="b">
        <v>1</v>
      </c>
      <c r="AJ975" t="s">
        <v>60</v>
      </c>
      <c r="AK975" t="s">
        <v>60</v>
      </c>
      <c r="AL975" t="s">
        <v>60</v>
      </c>
      <c r="AM975" t="s">
        <v>60</v>
      </c>
      <c r="AN975" t="s">
        <v>166</v>
      </c>
      <c r="AO975" t="s">
        <v>70</v>
      </c>
      <c r="AP975" t="b">
        <v>0</v>
      </c>
      <c r="AQ975" t="b">
        <v>0</v>
      </c>
      <c r="AR975" t="s">
        <v>71</v>
      </c>
      <c r="AS975" t="b">
        <v>0</v>
      </c>
      <c r="AT975" t="s">
        <v>72</v>
      </c>
      <c r="AU975" t="s">
        <v>60</v>
      </c>
      <c r="AX975" t="s">
        <v>60</v>
      </c>
      <c r="AY975" t="s">
        <v>60</v>
      </c>
      <c r="BA975" t="b">
        <v>0</v>
      </c>
      <c r="BB975" t="s">
        <v>60</v>
      </c>
      <c r="BD975" t="s">
        <v>60</v>
      </c>
    </row>
    <row r="976" spans="1:56" x14ac:dyDescent="0.25">
      <c r="A976" t="s">
        <v>247</v>
      </c>
      <c r="B976" t="s">
        <v>1029</v>
      </c>
      <c r="C976">
        <v>1200315</v>
      </c>
      <c r="D976" t="s">
        <v>73</v>
      </c>
      <c r="E976" t="s">
        <v>73</v>
      </c>
      <c r="F976" t="s">
        <v>422</v>
      </c>
      <c r="G976" t="s">
        <v>1030</v>
      </c>
      <c r="H976" t="str">
        <f>"01204"</f>
        <v>01204</v>
      </c>
      <c r="I976" t="s">
        <v>60</v>
      </c>
      <c r="J976" t="s">
        <v>423</v>
      </c>
      <c r="K976" t="s">
        <v>62</v>
      </c>
      <c r="L976">
        <v>25</v>
      </c>
      <c r="N976" t="str">
        <f t="shared" si="31"/>
        <v>0</v>
      </c>
      <c r="O976">
        <v>25</v>
      </c>
      <c r="P976" t="s">
        <v>63</v>
      </c>
      <c r="Q976" t="s">
        <v>79</v>
      </c>
      <c r="R976" t="s">
        <v>79</v>
      </c>
      <c r="S976" t="s">
        <v>65</v>
      </c>
      <c r="T976" t="s">
        <v>66</v>
      </c>
      <c r="U976" t="s">
        <v>67</v>
      </c>
      <c r="V976" t="s">
        <v>67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68</v>
      </c>
      <c r="AD976" t="b">
        <v>0</v>
      </c>
      <c r="AE976" t="b">
        <v>0</v>
      </c>
      <c r="AF976" t="s">
        <v>69</v>
      </c>
      <c r="AG976" t="s">
        <v>60</v>
      </c>
      <c r="AH976" t="s">
        <v>60</v>
      </c>
      <c r="AI976" t="b">
        <v>1</v>
      </c>
      <c r="AJ976" t="s">
        <v>60</v>
      </c>
      <c r="AK976" t="s">
        <v>60</v>
      </c>
      <c r="AL976" t="s">
        <v>60</v>
      </c>
      <c r="AM976" t="s">
        <v>60</v>
      </c>
      <c r="AN976" t="s">
        <v>166</v>
      </c>
      <c r="AO976" t="s">
        <v>70</v>
      </c>
      <c r="AP976" t="b">
        <v>0</v>
      </c>
      <c r="AQ976" t="b">
        <v>0</v>
      </c>
      <c r="AR976" t="s">
        <v>71</v>
      </c>
      <c r="AS976" t="b">
        <v>0</v>
      </c>
      <c r="AT976" t="s">
        <v>72</v>
      </c>
      <c r="AU976" t="s">
        <v>60</v>
      </c>
      <c r="AX976" t="s">
        <v>60</v>
      </c>
      <c r="AY976" t="s">
        <v>60</v>
      </c>
      <c r="BA976" t="b">
        <v>0</v>
      </c>
      <c r="BB976" t="s">
        <v>60</v>
      </c>
      <c r="BD976" t="s">
        <v>60</v>
      </c>
    </row>
    <row r="977" spans="1:56" x14ac:dyDescent="0.25">
      <c r="A977" t="s">
        <v>247</v>
      </c>
      <c r="B977" t="s">
        <v>1031</v>
      </c>
      <c r="C977">
        <v>1200310</v>
      </c>
      <c r="D977" t="s">
        <v>98</v>
      </c>
      <c r="E977" t="s">
        <v>98</v>
      </c>
      <c r="F977" t="s">
        <v>422</v>
      </c>
      <c r="G977" t="s">
        <v>831</v>
      </c>
      <c r="H977" t="str">
        <f>"01204"</f>
        <v>01204</v>
      </c>
      <c r="I977" t="s">
        <v>60</v>
      </c>
      <c r="J977" t="s">
        <v>423</v>
      </c>
      <c r="K977" t="s">
        <v>62</v>
      </c>
      <c r="L977">
        <v>25</v>
      </c>
      <c r="N977" t="str">
        <f t="shared" si="31"/>
        <v>0</v>
      </c>
      <c r="O977">
        <v>25</v>
      </c>
      <c r="P977" t="s">
        <v>63</v>
      </c>
      <c r="Q977" t="s">
        <v>79</v>
      </c>
      <c r="R977" t="s">
        <v>79</v>
      </c>
      <c r="S977" t="s">
        <v>65</v>
      </c>
      <c r="T977" t="s">
        <v>66</v>
      </c>
      <c r="U977" t="s">
        <v>67</v>
      </c>
      <c r="V977" t="s">
        <v>67</v>
      </c>
      <c r="X977" t="b">
        <v>1</v>
      </c>
      <c r="Y977" t="b">
        <v>1</v>
      </c>
      <c r="Z977" t="b">
        <v>1</v>
      </c>
      <c r="AA977">
        <v>103</v>
      </c>
      <c r="AB977">
        <v>230</v>
      </c>
      <c r="AC977" t="s">
        <v>68</v>
      </c>
      <c r="AD977" t="b">
        <v>0</v>
      </c>
      <c r="AE977" t="b">
        <v>0</v>
      </c>
      <c r="AF977" t="s">
        <v>69</v>
      </c>
      <c r="AG977" t="s">
        <v>60</v>
      </c>
      <c r="AH977" t="s">
        <v>60</v>
      </c>
      <c r="AI977" t="b">
        <v>1</v>
      </c>
      <c r="AJ977" t="s">
        <v>60</v>
      </c>
      <c r="AK977" t="s">
        <v>60</v>
      </c>
      <c r="AL977" t="s">
        <v>60</v>
      </c>
      <c r="AM977" t="s">
        <v>60</v>
      </c>
      <c r="AN977" t="s">
        <v>166</v>
      </c>
      <c r="AO977" t="s">
        <v>70</v>
      </c>
      <c r="AP977" t="b">
        <v>0</v>
      </c>
      <c r="AQ977" t="b">
        <v>0</v>
      </c>
      <c r="AR977" t="s">
        <v>71</v>
      </c>
      <c r="AS977" t="b">
        <v>0</v>
      </c>
      <c r="AT977" t="s">
        <v>72</v>
      </c>
      <c r="AU977" t="s">
        <v>60</v>
      </c>
      <c r="AX977" t="s">
        <v>60</v>
      </c>
      <c r="AY977" t="s">
        <v>60</v>
      </c>
      <c r="BA977" t="b">
        <v>0</v>
      </c>
      <c r="BB977" t="s">
        <v>60</v>
      </c>
      <c r="BD977" t="s">
        <v>60</v>
      </c>
    </row>
    <row r="978" spans="1:56" x14ac:dyDescent="0.25">
      <c r="A978" t="s">
        <v>247</v>
      </c>
      <c r="B978" t="s">
        <v>1031</v>
      </c>
      <c r="C978">
        <v>1200310</v>
      </c>
      <c r="D978" t="s">
        <v>102</v>
      </c>
      <c r="E978" t="s">
        <v>102</v>
      </c>
      <c r="F978" t="s">
        <v>422</v>
      </c>
      <c r="G978" t="s">
        <v>1030</v>
      </c>
      <c r="H978" t="str">
        <f>"01204"</f>
        <v>01204</v>
      </c>
      <c r="I978" t="s">
        <v>60</v>
      </c>
      <c r="J978" t="s">
        <v>423</v>
      </c>
      <c r="K978" t="s">
        <v>62</v>
      </c>
      <c r="L978">
        <v>25</v>
      </c>
      <c r="N978" t="str">
        <f t="shared" si="31"/>
        <v>0</v>
      </c>
      <c r="O978">
        <v>25</v>
      </c>
      <c r="P978" t="s">
        <v>63</v>
      </c>
      <c r="Q978" t="s">
        <v>79</v>
      </c>
      <c r="R978" t="s">
        <v>79</v>
      </c>
      <c r="S978" t="s">
        <v>65</v>
      </c>
      <c r="T978" t="s">
        <v>66</v>
      </c>
      <c r="U978" t="s">
        <v>67</v>
      </c>
      <c r="V978" t="s">
        <v>67</v>
      </c>
      <c r="X978" t="b">
        <v>1</v>
      </c>
      <c r="Y978" t="b">
        <v>1</v>
      </c>
      <c r="Z978" t="b">
        <v>1</v>
      </c>
      <c r="AA978">
        <v>103</v>
      </c>
      <c r="AB978">
        <v>230</v>
      </c>
      <c r="AC978" t="s">
        <v>68</v>
      </c>
      <c r="AD978" t="b">
        <v>0</v>
      </c>
      <c r="AE978" t="b">
        <v>0</v>
      </c>
      <c r="AF978" t="s">
        <v>69</v>
      </c>
      <c r="AG978" t="s">
        <v>60</v>
      </c>
      <c r="AH978" t="s">
        <v>60</v>
      </c>
      <c r="AI978" t="b">
        <v>1</v>
      </c>
      <c r="AJ978" t="s">
        <v>60</v>
      </c>
      <c r="AK978" t="s">
        <v>60</v>
      </c>
      <c r="AL978" t="s">
        <v>60</v>
      </c>
      <c r="AM978" t="s">
        <v>60</v>
      </c>
      <c r="AN978" t="s">
        <v>166</v>
      </c>
      <c r="AO978" t="s">
        <v>70</v>
      </c>
      <c r="AP978" t="b">
        <v>0</v>
      </c>
      <c r="AQ978" t="b">
        <v>0</v>
      </c>
      <c r="AR978" t="s">
        <v>71</v>
      </c>
      <c r="AS978" t="b">
        <v>0</v>
      </c>
      <c r="AT978" t="s">
        <v>72</v>
      </c>
      <c r="AU978" t="s">
        <v>60</v>
      </c>
      <c r="AX978" t="s">
        <v>60</v>
      </c>
      <c r="AY978" t="s">
        <v>60</v>
      </c>
      <c r="BA978" t="b">
        <v>0</v>
      </c>
      <c r="BB978" t="s">
        <v>60</v>
      </c>
      <c r="BD978" t="s">
        <v>60</v>
      </c>
    </row>
    <row r="979" spans="1:56" x14ac:dyDescent="0.25">
      <c r="A979" t="s">
        <v>179</v>
      </c>
      <c r="B979" t="s">
        <v>1032</v>
      </c>
      <c r="C979">
        <v>8503213</v>
      </c>
      <c r="D979" t="s">
        <v>73</v>
      </c>
      <c r="E979" t="s">
        <v>73</v>
      </c>
      <c r="F979" t="s">
        <v>181</v>
      </c>
      <c r="G979" t="s">
        <v>439</v>
      </c>
      <c r="H979" t="str">
        <f>"01654"</f>
        <v>01654</v>
      </c>
      <c r="I979" t="s">
        <v>60</v>
      </c>
      <c r="J979" t="s">
        <v>182</v>
      </c>
      <c r="K979" t="s">
        <v>62</v>
      </c>
      <c r="L979">
        <v>1</v>
      </c>
      <c r="N979" t="str">
        <f t="shared" si="31"/>
        <v>0</v>
      </c>
      <c r="O979">
        <v>1</v>
      </c>
      <c r="P979" t="s">
        <v>96</v>
      </c>
      <c r="Q979" t="s">
        <v>79</v>
      </c>
      <c r="R979" t="s">
        <v>79</v>
      </c>
      <c r="S979" t="s">
        <v>65</v>
      </c>
      <c r="T979" t="s">
        <v>66</v>
      </c>
      <c r="U979" t="s">
        <v>67</v>
      </c>
      <c r="V979" t="s">
        <v>67</v>
      </c>
      <c r="X979" t="b">
        <v>0</v>
      </c>
      <c r="Y979" t="b">
        <v>0</v>
      </c>
      <c r="Z979" t="b">
        <v>0</v>
      </c>
      <c r="AA979">
        <v>300</v>
      </c>
      <c r="AC979" t="s">
        <v>68</v>
      </c>
      <c r="AD979" t="b">
        <v>0</v>
      </c>
      <c r="AE979" t="b">
        <v>0</v>
      </c>
      <c r="AF979" t="s">
        <v>69</v>
      </c>
      <c r="AG979" t="s">
        <v>60</v>
      </c>
      <c r="AH979" t="s">
        <v>60</v>
      </c>
      <c r="AI979" t="b">
        <v>1</v>
      </c>
      <c r="AJ979" t="s">
        <v>60</v>
      </c>
      <c r="AK979" t="s">
        <v>60</v>
      </c>
      <c r="AL979" t="s">
        <v>60</v>
      </c>
      <c r="AM979" t="s">
        <v>60</v>
      </c>
      <c r="AN979" t="s">
        <v>166</v>
      </c>
      <c r="AO979" t="s">
        <v>117</v>
      </c>
      <c r="AP979" t="b">
        <v>0</v>
      </c>
      <c r="AQ979" t="b">
        <v>0</v>
      </c>
      <c r="AR979" t="s">
        <v>71</v>
      </c>
      <c r="AS979" t="b">
        <v>0</v>
      </c>
      <c r="AT979" t="s">
        <v>72</v>
      </c>
      <c r="AU979" t="s">
        <v>60</v>
      </c>
      <c r="AX979" t="s">
        <v>60</v>
      </c>
      <c r="AY979" t="s">
        <v>60</v>
      </c>
      <c r="BA979" t="b">
        <v>0</v>
      </c>
      <c r="BB979" t="s">
        <v>60</v>
      </c>
      <c r="BC979">
        <v>8503210</v>
      </c>
      <c r="BD979" t="s">
        <v>60</v>
      </c>
    </row>
    <row r="980" spans="1:56" x14ac:dyDescent="0.25">
      <c r="A980" t="s">
        <v>111</v>
      </c>
      <c r="B980" t="s">
        <v>622</v>
      </c>
      <c r="C980">
        <v>9001240</v>
      </c>
      <c r="D980" t="s">
        <v>58</v>
      </c>
      <c r="E980" t="s">
        <v>58</v>
      </c>
      <c r="F980" t="s">
        <v>404</v>
      </c>
      <c r="G980" t="s">
        <v>1005</v>
      </c>
      <c r="H980" t="str">
        <f>"01109"</f>
        <v>01109</v>
      </c>
      <c r="I980" t="s">
        <v>60</v>
      </c>
      <c r="J980" t="s">
        <v>405</v>
      </c>
      <c r="K980" t="s">
        <v>62</v>
      </c>
      <c r="L980">
        <v>1</v>
      </c>
      <c r="N980" t="str">
        <f t="shared" si="31"/>
        <v>0</v>
      </c>
      <c r="O980">
        <v>1</v>
      </c>
      <c r="P980" t="s">
        <v>63</v>
      </c>
      <c r="Q980" t="s">
        <v>64</v>
      </c>
      <c r="R980" t="s">
        <v>79</v>
      </c>
      <c r="S980" t="s">
        <v>65</v>
      </c>
      <c r="T980" t="s">
        <v>66</v>
      </c>
      <c r="U980" t="s">
        <v>67</v>
      </c>
      <c r="V980" t="s">
        <v>67</v>
      </c>
      <c r="X980" t="b">
        <v>1</v>
      </c>
      <c r="Y980" t="b">
        <v>1</v>
      </c>
      <c r="Z980" t="b">
        <v>1</v>
      </c>
      <c r="AA980">
        <v>103</v>
      </c>
      <c r="AB980">
        <v>230</v>
      </c>
      <c r="AC980" t="s">
        <v>68</v>
      </c>
      <c r="AD980" t="b">
        <v>0</v>
      </c>
      <c r="AE980" t="b">
        <v>0</v>
      </c>
      <c r="AF980" t="s">
        <v>69</v>
      </c>
      <c r="AG980" t="s">
        <v>60</v>
      </c>
      <c r="AH980" t="s">
        <v>60</v>
      </c>
      <c r="AI980" t="b">
        <v>1</v>
      </c>
      <c r="AJ980" t="s">
        <v>60</v>
      </c>
      <c r="AK980" t="s">
        <v>60</v>
      </c>
      <c r="AL980" t="s">
        <v>60</v>
      </c>
      <c r="AM980" t="s">
        <v>60</v>
      </c>
      <c r="AN980" t="s">
        <v>166</v>
      </c>
      <c r="AO980" t="s">
        <v>117</v>
      </c>
      <c r="AP980" t="b">
        <v>0</v>
      </c>
      <c r="AQ980" t="b">
        <v>0</v>
      </c>
      <c r="AR980" t="s">
        <v>71</v>
      </c>
      <c r="AS980" t="b">
        <v>0</v>
      </c>
      <c r="AT980" t="s">
        <v>72</v>
      </c>
      <c r="AU980" t="s">
        <v>60</v>
      </c>
      <c r="AX980" t="s">
        <v>60</v>
      </c>
      <c r="AY980" t="s">
        <v>60</v>
      </c>
      <c r="BA980" t="b">
        <v>0</v>
      </c>
      <c r="BB980" t="s">
        <v>60</v>
      </c>
      <c r="BC980">
        <v>9001200</v>
      </c>
      <c r="BD980" t="s">
        <v>60</v>
      </c>
    </row>
    <row r="981" spans="1:56" x14ac:dyDescent="0.25">
      <c r="A981" t="s">
        <v>247</v>
      </c>
      <c r="B981" t="s">
        <v>1033</v>
      </c>
      <c r="C981">
        <v>1200700</v>
      </c>
      <c r="D981" t="s">
        <v>102</v>
      </c>
      <c r="E981" t="s">
        <v>102</v>
      </c>
      <c r="F981" t="s">
        <v>254</v>
      </c>
      <c r="G981" t="s">
        <v>831</v>
      </c>
      <c r="H981" t="str">
        <f>"01301"</f>
        <v>01301</v>
      </c>
      <c r="I981" t="s">
        <v>60</v>
      </c>
      <c r="J981" t="s">
        <v>255</v>
      </c>
      <c r="K981" t="s">
        <v>62</v>
      </c>
      <c r="L981">
        <v>25</v>
      </c>
      <c r="N981" t="str">
        <f t="shared" si="31"/>
        <v>0</v>
      </c>
      <c r="O981">
        <v>25</v>
      </c>
      <c r="P981" t="s">
        <v>63</v>
      </c>
      <c r="Q981" t="s">
        <v>79</v>
      </c>
      <c r="R981" t="s">
        <v>79</v>
      </c>
      <c r="S981" t="s">
        <v>65</v>
      </c>
      <c r="T981" t="s">
        <v>66</v>
      </c>
      <c r="U981" t="s">
        <v>67</v>
      </c>
      <c r="V981" t="s">
        <v>67</v>
      </c>
      <c r="X981" t="b">
        <v>1</v>
      </c>
      <c r="Y981" t="b">
        <v>1</v>
      </c>
      <c r="Z981" t="b">
        <v>1</v>
      </c>
      <c r="AA981">
        <v>103</v>
      </c>
      <c r="AB981">
        <v>230</v>
      </c>
      <c r="AC981" t="s">
        <v>68</v>
      </c>
      <c r="AD981" t="b">
        <v>0</v>
      </c>
      <c r="AE981" t="b">
        <v>0</v>
      </c>
      <c r="AF981" t="s">
        <v>69</v>
      </c>
      <c r="AG981" t="s">
        <v>60</v>
      </c>
      <c r="AH981" t="s">
        <v>60</v>
      </c>
      <c r="AI981" t="b">
        <v>1</v>
      </c>
      <c r="AJ981" t="s">
        <v>60</v>
      </c>
      <c r="AK981" t="s">
        <v>60</v>
      </c>
      <c r="AL981" t="s">
        <v>60</v>
      </c>
      <c r="AM981" t="s">
        <v>60</v>
      </c>
      <c r="AN981" t="s">
        <v>166</v>
      </c>
      <c r="AO981" t="s">
        <v>70</v>
      </c>
      <c r="AP981" t="b">
        <v>0</v>
      </c>
      <c r="AQ981" t="b">
        <v>0</v>
      </c>
      <c r="AR981" t="s">
        <v>71</v>
      </c>
      <c r="AS981" t="b">
        <v>0</v>
      </c>
      <c r="AT981" t="s">
        <v>72</v>
      </c>
      <c r="AU981" t="s">
        <v>60</v>
      </c>
      <c r="AX981" t="s">
        <v>60</v>
      </c>
      <c r="AY981" t="s">
        <v>60</v>
      </c>
      <c r="BA981" t="b">
        <v>0</v>
      </c>
      <c r="BB981" t="s">
        <v>60</v>
      </c>
      <c r="BD981" t="s">
        <v>60</v>
      </c>
    </row>
    <row r="982" spans="1:56" x14ac:dyDescent="0.25">
      <c r="A982" t="s">
        <v>641</v>
      </c>
      <c r="B982" t="s">
        <v>1020</v>
      </c>
      <c r="C982">
        <v>7900010</v>
      </c>
      <c r="D982" t="s">
        <v>58</v>
      </c>
      <c r="E982" t="s">
        <v>997</v>
      </c>
      <c r="F982" t="s">
        <v>1034</v>
      </c>
      <c r="G982" t="s">
        <v>1035</v>
      </c>
      <c r="H982" t="s">
        <v>1009</v>
      </c>
      <c r="I982" t="s">
        <v>60</v>
      </c>
      <c r="J982" t="s">
        <v>1023</v>
      </c>
      <c r="K982" t="s">
        <v>1004</v>
      </c>
      <c r="L982">
        <v>10</v>
      </c>
      <c r="N982" t="str">
        <f t="shared" ref="N982:N987" si="32">"0"</f>
        <v>0</v>
      </c>
      <c r="O982">
        <v>10</v>
      </c>
      <c r="P982" t="s">
        <v>96</v>
      </c>
      <c r="Q982" t="s">
        <v>79</v>
      </c>
      <c r="R982" t="s">
        <v>79</v>
      </c>
      <c r="S982" t="s">
        <v>65</v>
      </c>
      <c r="T982" t="s">
        <v>66</v>
      </c>
      <c r="U982" t="s">
        <v>67</v>
      </c>
      <c r="V982" t="s">
        <v>67</v>
      </c>
      <c r="X982" t="b">
        <v>0</v>
      </c>
      <c r="Y982" t="b">
        <v>0</v>
      </c>
      <c r="Z982" t="b">
        <v>0</v>
      </c>
      <c r="AA982">
        <v>200</v>
      </c>
      <c r="AB982">
        <v>30</v>
      </c>
      <c r="AC982" t="s">
        <v>68</v>
      </c>
      <c r="AD982" t="b">
        <v>0</v>
      </c>
      <c r="AE982" t="b">
        <v>0</v>
      </c>
      <c r="AF982" t="s">
        <v>69</v>
      </c>
      <c r="AG982" t="s">
        <v>60</v>
      </c>
      <c r="AH982" t="s">
        <v>60</v>
      </c>
      <c r="AI982" t="b">
        <v>1</v>
      </c>
      <c r="AJ982" t="s">
        <v>60</v>
      </c>
      <c r="AK982" t="s">
        <v>60</v>
      </c>
      <c r="AL982" t="s">
        <v>60</v>
      </c>
      <c r="AM982" t="s">
        <v>60</v>
      </c>
      <c r="AN982" t="s">
        <v>166</v>
      </c>
      <c r="AO982" t="s">
        <v>117</v>
      </c>
      <c r="AP982" t="b">
        <v>0</v>
      </c>
      <c r="AQ982" t="b">
        <v>0</v>
      </c>
      <c r="AR982" t="s">
        <v>71</v>
      </c>
      <c r="AS982" t="b">
        <v>0</v>
      </c>
      <c r="AT982" t="s">
        <v>72</v>
      </c>
      <c r="AU982" t="s">
        <v>60</v>
      </c>
      <c r="AX982" t="s">
        <v>60</v>
      </c>
      <c r="AY982" t="s">
        <v>60</v>
      </c>
      <c r="BA982" t="b">
        <v>0</v>
      </c>
      <c r="BB982" t="s">
        <v>60</v>
      </c>
      <c r="BD982" t="s">
        <v>60</v>
      </c>
    </row>
    <row r="983" spans="1:56" x14ac:dyDescent="0.25">
      <c r="A983" t="s">
        <v>377</v>
      </c>
      <c r="B983" t="s">
        <v>382</v>
      </c>
      <c r="C983">
        <v>2109310</v>
      </c>
      <c r="D983" t="s">
        <v>105</v>
      </c>
      <c r="E983" t="s">
        <v>105</v>
      </c>
      <c r="F983" t="s">
        <v>649</v>
      </c>
      <c r="G983" t="s">
        <v>1036</v>
      </c>
      <c r="H983" t="str">
        <f>"01702"</f>
        <v>01702</v>
      </c>
      <c r="I983" t="s">
        <v>60</v>
      </c>
      <c r="J983" t="s">
        <v>770</v>
      </c>
      <c r="K983" t="s">
        <v>1037</v>
      </c>
      <c r="L983">
        <v>10</v>
      </c>
      <c r="N983" t="str">
        <f t="shared" si="32"/>
        <v>0</v>
      </c>
      <c r="O983">
        <v>10</v>
      </c>
      <c r="P983" t="s">
        <v>96</v>
      </c>
      <c r="Q983" t="s">
        <v>79</v>
      </c>
      <c r="R983" t="s">
        <v>79</v>
      </c>
      <c r="S983" t="s">
        <v>65</v>
      </c>
      <c r="T983" t="s">
        <v>66</v>
      </c>
      <c r="U983" t="s">
        <v>67</v>
      </c>
      <c r="V983" t="s">
        <v>67</v>
      </c>
      <c r="X983" t="b">
        <v>1</v>
      </c>
      <c r="Y983" t="b">
        <v>0</v>
      </c>
      <c r="Z983" t="b">
        <v>0</v>
      </c>
      <c r="AA983">
        <v>103</v>
      </c>
      <c r="AB983">
        <v>120</v>
      </c>
      <c r="AC983" t="s">
        <v>1038</v>
      </c>
      <c r="AD983" t="b">
        <v>0</v>
      </c>
      <c r="AE983" t="b">
        <v>0</v>
      </c>
      <c r="AF983" t="s">
        <v>69</v>
      </c>
      <c r="AG983" t="s">
        <v>60</v>
      </c>
      <c r="AH983" t="s">
        <v>60</v>
      </c>
      <c r="AI983" t="b">
        <v>0</v>
      </c>
      <c r="AJ983" t="s">
        <v>60</v>
      </c>
      <c r="AK983" t="s">
        <v>60</v>
      </c>
      <c r="AL983" t="s">
        <v>60</v>
      </c>
      <c r="AM983" t="s">
        <v>60</v>
      </c>
      <c r="AN983" t="s">
        <v>166</v>
      </c>
      <c r="AO983" t="s">
        <v>70</v>
      </c>
      <c r="AP983" t="b">
        <v>0</v>
      </c>
      <c r="AQ983" t="b">
        <v>0</v>
      </c>
      <c r="AR983" t="s">
        <v>71</v>
      </c>
      <c r="AS983" t="b">
        <v>0</v>
      </c>
      <c r="AT983" t="s">
        <v>72</v>
      </c>
      <c r="AU983" t="s">
        <v>60</v>
      </c>
      <c r="AX983" t="s">
        <v>60</v>
      </c>
      <c r="AY983" t="s">
        <v>60</v>
      </c>
      <c r="BA983" t="b">
        <v>0</v>
      </c>
      <c r="BB983" t="s">
        <v>60</v>
      </c>
      <c r="BD983" t="s">
        <v>60</v>
      </c>
    </row>
    <row r="984" spans="1:56" x14ac:dyDescent="0.25">
      <c r="A984" t="s">
        <v>377</v>
      </c>
      <c r="B984" t="s">
        <v>385</v>
      </c>
      <c r="C984">
        <v>2109310</v>
      </c>
      <c r="D984" t="s">
        <v>105</v>
      </c>
      <c r="E984" t="s">
        <v>105</v>
      </c>
      <c r="F984" t="s">
        <v>649</v>
      </c>
      <c r="G984" t="s">
        <v>1039</v>
      </c>
      <c r="H984" t="str">
        <f>"01152"</f>
        <v>01152</v>
      </c>
      <c r="I984" t="s">
        <v>60</v>
      </c>
      <c r="J984" t="s">
        <v>359</v>
      </c>
      <c r="K984" t="s">
        <v>1040</v>
      </c>
      <c r="L984">
        <v>10</v>
      </c>
      <c r="N984" t="str">
        <f t="shared" si="32"/>
        <v>0</v>
      </c>
      <c r="O984">
        <v>10</v>
      </c>
      <c r="P984" t="s">
        <v>96</v>
      </c>
      <c r="Q984" t="s">
        <v>79</v>
      </c>
      <c r="R984" t="s">
        <v>79</v>
      </c>
      <c r="S984" t="s">
        <v>65</v>
      </c>
      <c r="T984" t="s">
        <v>66</v>
      </c>
      <c r="U984" t="s">
        <v>67</v>
      </c>
      <c r="V984" t="s">
        <v>67</v>
      </c>
      <c r="X984" t="b">
        <v>1</v>
      </c>
      <c r="Y984" t="b">
        <v>0</v>
      </c>
      <c r="Z984" t="b">
        <v>0</v>
      </c>
      <c r="AA984">
        <v>103</v>
      </c>
      <c r="AB984">
        <v>20</v>
      </c>
      <c r="AC984" t="s">
        <v>1038</v>
      </c>
      <c r="AD984" t="b">
        <v>0</v>
      </c>
      <c r="AE984" t="b">
        <v>0</v>
      </c>
      <c r="AF984" t="s">
        <v>69</v>
      </c>
      <c r="AG984" t="s">
        <v>60</v>
      </c>
      <c r="AH984" t="s">
        <v>60</v>
      </c>
      <c r="AI984" t="b">
        <v>0</v>
      </c>
      <c r="AJ984" t="s">
        <v>60</v>
      </c>
      <c r="AK984" t="s">
        <v>60</v>
      </c>
      <c r="AL984" t="s">
        <v>60</v>
      </c>
      <c r="AM984" t="s">
        <v>60</v>
      </c>
      <c r="AN984" t="s">
        <v>166</v>
      </c>
      <c r="AO984" t="s">
        <v>70</v>
      </c>
      <c r="AP984" t="b">
        <v>0</v>
      </c>
      <c r="AQ984" t="b">
        <v>0</v>
      </c>
      <c r="AR984" t="s">
        <v>71</v>
      </c>
      <c r="AS984" t="b">
        <v>0</v>
      </c>
      <c r="AT984" t="s">
        <v>72</v>
      </c>
      <c r="AU984" t="s">
        <v>60</v>
      </c>
      <c r="AX984" t="s">
        <v>60</v>
      </c>
      <c r="AY984" t="s">
        <v>60</v>
      </c>
      <c r="BA984" t="b">
        <v>0</v>
      </c>
      <c r="BB984" t="s">
        <v>60</v>
      </c>
      <c r="BD984" t="s">
        <v>60</v>
      </c>
    </row>
    <row r="985" spans="1:56" x14ac:dyDescent="0.25">
      <c r="A985" t="s">
        <v>93</v>
      </c>
      <c r="B985" t="s">
        <v>99</v>
      </c>
      <c r="C985">
        <v>2100310</v>
      </c>
      <c r="D985" t="s">
        <v>81</v>
      </c>
      <c r="E985" t="s">
        <v>81</v>
      </c>
      <c r="F985" t="s">
        <v>649</v>
      </c>
      <c r="G985" t="s">
        <v>1041</v>
      </c>
      <c r="H985" t="str">
        <f>"01260"</f>
        <v>01260</v>
      </c>
      <c r="I985" t="s">
        <v>60</v>
      </c>
      <c r="J985" t="s">
        <v>359</v>
      </c>
      <c r="K985" t="s">
        <v>1040</v>
      </c>
      <c r="L985">
        <v>10</v>
      </c>
      <c r="N985" t="str">
        <f t="shared" si="32"/>
        <v>0</v>
      </c>
      <c r="O985">
        <v>10</v>
      </c>
      <c r="P985" t="s">
        <v>96</v>
      </c>
      <c r="Q985" t="s">
        <v>79</v>
      </c>
      <c r="R985" t="s">
        <v>79</v>
      </c>
      <c r="S985" t="s">
        <v>65</v>
      </c>
      <c r="T985" t="s">
        <v>66</v>
      </c>
      <c r="U985" t="s">
        <v>67</v>
      </c>
      <c r="V985" t="s">
        <v>67</v>
      </c>
      <c r="X985" t="b">
        <v>0</v>
      </c>
      <c r="Y985" t="b">
        <v>0</v>
      </c>
      <c r="Z985" t="b">
        <v>0</v>
      </c>
      <c r="AA985">
        <v>103</v>
      </c>
      <c r="AB985">
        <v>80</v>
      </c>
      <c r="AC985" t="s">
        <v>1038</v>
      </c>
      <c r="AD985" t="b">
        <v>0</v>
      </c>
      <c r="AE985" t="b">
        <v>0</v>
      </c>
      <c r="AF985" t="s">
        <v>69</v>
      </c>
      <c r="AG985" t="s">
        <v>60</v>
      </c>
      <c r="AH985" t="s">
        <v>60</v>
      </c>
      <c r="AI985" t="b">
        <v>0</v>
      </c>
      <c r="AJ985" t="s">
        <v>60</v>
      </c>
      <c r="AK985" t="s">
        <v>60</v>
      </c>
      <c r="AL985" t="s">
        <v>60</v>
      </c>
      <c r="AM985" t="s">
        <v>60</v>
      </c>
      <c r="AN985" t="s">
        <v>166</v>
      </c>
      <c r="AO985" t="s">
        <v>70</v>
      </c>
      <c r="AP985" t="b">
        <v>0</v>
      </c>
      <c r="AQ985" t="b">
        <v>0</v>
      </c>
      <c r="AR985" t="s">
        <v>71</v>
      </c>
      <c r="AS985" t="b">
        <v>0</v>
      </c>
      <c r="AT985" t="s">
        <v>72</v>
      </c>
      <c r="AU985" t="s">
        <v>60</v>
      </c>
      <c r="AX985" t="s">
        <v>60</v>
      </c>
      <c r="AY985" t="s">
        <v>60</v>
      </c>
      <c r="BA985" t="b">
        <v>0</v>
      </c>
      <c r="BB985" t="s">
        <v>60</v>
      </c>
      <c r="BD985" t="s">
        <v>60</v>
      </c>
    </row>
    <row r="986" spans="1:56" x14ac:dyDescent="0.25">
      <c r="A986" t="s">
        <v>93</v>
      </c>
      <c r="B986" t="s">
        <v>783</v>
      </c>
      <c r="C986">
        <v>2100310</v>
      </c>
      <c r="D986" t="s">
        <v>81</v>
      </c>
      <c r="E986" t="s">
        <v>81</v>
      </c>
      <c r="F986" t="s">
        <v>649</v>
      </c>
      <c r="G986" t="s">
        <v>1039</v>
      </c>
      <c r="H986" t="str">
        <f>"01157"</f>
        <v>01157</v>
      </c>
      <c r="I986" t="s">
        <v>60</v>
      </c>
      <c r="J986" t="s">
        <v>387</v>
      </c>
      <c r="K986" t="s">
        <v>1037</v>
      </c>
      <c r="L986">
        <v>10</v>
      </c>
      <c r="N986" t="str">
        <f t="shared" si="32"/>
        <v>0</v>
      </c>
      <c r="O986">
        <v>10</v>
      </c>
      <c r="P986" t="s">
        <v>96</v>
      </c>
      <c r="Q986" t="s">
        <v>79</v>
      </c>
      <c r="R986" t="s">
        <v>79</v>
      </c>
      <c r="S986" t="s">
        <v>65</v>
      </c>
      <c r="T986" t="s">
        <v>66</v>
      </c>
      <c r="U986" t="s">
        <v>67</v>
      </c>
      <c r="V986" t="s">
        <v>67</v>
      </c>
      <c r="X986" t="b">
        <v>0</v>
      </c>
      <c r="Y986" t="b">
        <v>0</v>
      </c>
      <c r="Z986" t="b">
        <v>0</v>
      </c>
      <c r="AA986">
        <v>103</v>
      </c>
      <c r="AB986">
        <v>120</v>
      </c>
      <c r="AC986" t="s">
        <v>1038</v>
      </c>
      <c r="AD986" t="b">
        <v>0</v>
      </c>
      <c r="AE986" t="b">
        <v>0</v>
      </c>
      <c r="AF986" t="s">
        <v>69</v>
      </c>
      <c r="AG986" t="s">
        <v>60</v>
      </c>
      <c r="AH986" t="s">
        <v>60</v>
      </c>
      <c r="AI986" t="b">
        <v>0</v>
      </c>
      <c r="AJ986" t="s">
        <v>60</v>
      </c>
      <c r="AK986" t="s">
        <v>60</v>
      </c>
      <c r="AL986" t="s">
        <v>60</v>
      </c>
      <c r="AM986" t="s">
        <v>60</v>
      </c>
      <c r="AN986" t="s">
        <v>166</v>
      </c>
      <c r="AO986" t="s">
        <v>70</v>
      </c>
      <c r="AP986" t="b">
        <v>0</v>
      </c>
      <c r="AQ986" t="b">
        <v>0</v>
      </c>
      <c r="AR986" t="s">
        <v>71</v>
      </c>
      <c r="AS986" t="b">
        <v>0</v>
      </c>
      <c r="AT986" t="s">
        <v>72</v>
      </c>
      <c r="AU986" t="s">
        <v>60</v>
      </c>
      <c r="AX986" t="s">
        <v>60</v>
      </c>
      <c r="AY986" t="s">
        <v>60</v>
      </c>
      <c r="BA986" t="b">
        <v>0</v>
      </c>
      <c r="BB986" t="s">
        <v>60</v>
      </c>
      <c r="BD986" t="s">
        <v>60</v>
      </c>
    </row>
    <row r="987" spans="1:56" x14ac:dyDescent="0.25">
      <c r="A987" t="s">
        <v>377</v>
      </c>
      <c r="B987" t="s">
        <v>382</v>
      </c>
      <c r="C987">
        <v>2109310</v>
      </c>
      <c r="D987" t="s">
        <v>105</v>
      </c>
      <c r="E987" t="s">
        <v>105</v>
      </c>
      <c r="F987" t="s">
        <v>649</v>
      </c>
      <c r="G987" t="s">
        <v>1039</v>
      </c>
      <c r="H987" t="str">
        <f>"01604"</f>
        <v>01604</v>
      </c>
      <c r="I987" t="s">
        <v>60</v>
      </c>
      <c r="J987" t="s">
        <v>384</v>
      </c>
      <c r="K987" t="s">
        <v>1040</v>
      </c>
      <c r="L987">
        <v>10</v>
      </c>
      <c r="N987" t="str">
        <f t="shared" si="32"/>
        <v>0</v>
      </c>
      <c r="O987">
        <v>10</v>
      </c>
      <c r="P987" t="s">
        <v>96</v>
      </c>
      <c r="Q987" t="s">
        <v>79</v>
      </c>
      <c r="R987" t="s">
        <v>79</v>
      </c>
      <c r="S987" t="s">
        <v>65</v>
      </c>
      <c r="T987" t="s">
        <v>66</v>
      </c>
      <c r="U987" t="s">
        <v>67</v>
      </c>
      <c r="V987" t="s">
        <v>67</v>
      </c>
      <c r="X987" t="b">
        <v>1</v>
      </c>
      <c r="Y987" t="b">
        <v>0</v>
      </c>
      <c r="Z987" t="b">
        <v>0</v>
      </c>
      <c r="AA987">
        <v>103</v>
      </c>
      <c r="AB987">
        <v>20</v>
      </c>
      <c r="AC987" t="s">
        <v>1038</v>
      </c>
      <c r="AD987" t="b">
        <v>0</v>
      </c>
      <c r="AE987" t="b">
        <v>0</v>
      </c>
      <c r="AF987" t="s">
        <v>69</v>
      </c>
      <c r="AG987" t="s">
        <v>60</v>
      </c>
      <c r="AH987" t="s">
        <v>60</v>
      </c>
      <c r="AI987" t="b">
        <v>0</v>
      </c>
      <c r="AJ987" t="s">
        <v>60</v>
      </c>
      <c r="AK987" t="s">
        <v>60</v>
      </c>
      <c r="AL987" t="s">
        <v>60</v>
      </c>
      <c r="AM987" t="s">
        <v>60</v>
      </c>
      <c r="AN987" t="s">
        <v>166</v>
      </c>
      <c r="AO987" t="s">
        <v>70</v>
      </c>
      <c r="AP987" t="b">
        <v>0</v>
      </c>
      <c r="AQ987" t="b">
        <v>0</v>
      </c>
      <c r="AR987" t="s">
        <v>71</v>
      </c>
      <c r="AS987" t="b">
        <v>0</v>
      </c>
      <c r="AT987" t="s">
        <v>72</v>
      </c>
      <c r="AU987" t="s">
        <v>60</v>
      </c>
      <c r="AX987" t="s">
        <v>60</v>
      </c>
      <c r="AY987" t="s">
        <v>60</v>
      </c>
      <c r="BA987" t="b">
        <v>0</v>
      </c>
      <c r="BB987" t="s">
        <v>60</v>
      </c>
      <c r="BD98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2017-02-04T21:21:57Z</dcterms:created>
  <dcterms:modified xsi:type="dcterms:W3CDTF">2017-02-04T21:21:57Z</dcterms:modified>
</cp:coreProperties>
</file>